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yCom\Desktop\"/>
    </mc:Choice>
  </mc:AlternateContent>
  <xr:revisionPtr revIDLastSave="0" documentId="13_ncr:1_{24ADF2A5-B0AB-4DB5-A652-67EC818C4155}" xr6:coauthVersionLast="36" xr6:coauthVersionMax="36" xr10:uidLastSave="{00000000-0000-0000-0000-000000000000}"/>
  <bookViews>
    <workbookView xWindow="0" yWindow="48" windowWidth="15192" windowHeight="8448" tabRatio="938" xr2:uid="{00000000-000D-0000-FFFF-FFFF00000000}"/>
  </bookViews>
  <sheets>
    <sheet name="หน้า 1-3" sheetId="31" r:id="rId1"/>
    <sheet name="หน้า 1 " sheetId="32" r:id="rId2"/>
    <sheet name="หน้า 4" sheetId="7" r:id="rId3"/>
    <sheet name="หน้า 5" sheetId="8" r:id="rId4"/>
    <sheet name="หน้า 6" sheetId="3" r:id="rId5"/>
    <sheet name="หน้า 7" sheetId="10" r:id="rId6"/>
    <sheet name="หน้า 8" sheetId="11" r:id="rId7"/>
    <sheet name="งบบุคลากร" sheetId="12" r:id="rId8"/>
    <sheet name="เอกสารแนบเงินสายอาจารย์" sheetId="27" r:id="rId9"/>
    <sheet name="เอกสารแนบเงินสายสนับสนุน" sheetId="28" r:id="rId10"/>
    <sheet name="เอกสารแนบเงินค่าจ้างประจำ" sheetId="29" r:id="rId11"/>
    <sheet name="งบดำเนินงาน" sheetId="13" r:id="rId12"/>
    <sheet name="งบลงทุน" sheetId="14" r:id="rId13"/>
    <sheet name="งบเงินอุดหนุน,รายจ่ายอื่น" sheetId="16" r:id="rId14"/>
    <sheet name="แนบโครงการ&amp;เงินเดือนพนักงาน มร." sheetId="33" r:id="rId15"/>
  </sheets>
  <definedNames>
    <definedName name="_xlnm.Print_Area" localSheetId="13">'งบเงินอุดหนุน,รายจ่ายอื่น'!$A$1:$K$76</definedName>
    <definedName name="_xlnm.Print_Area" localSheetId="12">งบลงทุน!$A$1:$H$58</definedName>
    <definedName name="_xlnm.Print_Area" localSheetId="14">'แนบโครงการ&amp;เงินเดือนพนักงาน มร.'!$A$1:$N$46</definedName>
    <definedName name="_xlnm.Print_Area" localSheetId="1">'หน้า 1 '!$A$1:$Q$50</definedName>
    <definedName name="_xlnm.Print_Area" localSheetId="0">'หน้า 1-3'!$A$1:$K$69</definedName>
    <definedName name="_xlnm.Print_Area" localSheetId="4">'หน้า 6'!$A$1:$D$68</definedName>
    <definedName name="_xlnm.Print_Area" localSheetId="6">'หน้า 8'!$A$1:$J$76</definedName>
    <definedName name="_xlnm.Print_Area" localSheetId="10">เอกสารแนบเงินค่าจ้างประจำ!$A$1:$N$23</definedName>
    <definedName name="_xlnm.Print_Area" localSheetId="9">เอกสารแนบเงินสายสนับสนุน!$1:$1048576</definedName>
    <definedName name="_xlnm.Print_Area" localSheetId="8">เอกสารแนบเงินสายอาจารย์!$A$1:$N$123</definedName>
  </definedNames>
  <calcPr calcId="191029"/>
</workbook>
</file>

<file path=xl/calcChain.xml><?xml version="1.0" encoding="utf-8"?>
<calcChain xmlns="http://schemas.openxmlformats.org/spreadsheetml/2006/main">
  <c r="C35" i="14" l="1"/>
  <c r="F30" i="7"/>
  <c r="G18" i="14" l="1"/>
  <c r="F18" i="14"/>
  <c r="D18" i="14"/>
  <c r="C18" i="14"/>
  <c r="D17" i="14"/>
  <c r="D16" i="14"/>
  <c r="D15" i="14"/>
  <c r="D14" i="14"/>
  <c r="D10" i="14"/>
  <c r="F7" i="14"/>
  <c r="C7" i="14"/>
  <c r="F51" i="14"/>
  <c r="C51" i="14"/>
  <c r="D51" i="14"/>
  <c r="G51" i="14"/>
  <c r="D39" i="14"/>
  <c r="F36" i="14"/>
  <c r="C36" i="14"/>
  <c r="D48" i="14"/>
  <c r="D47" i="14"/>
  <c r="D46" i="14"/>
  <c r="D45" i="14"/>
  <c r="D44" i="14"/>
  <c r="G43" i="14"/>
  <c r="D43" i="14"/>
  <c r="G42" i="14"/>
  <c r="G41" i="14"/>
  <c r="G40" i="14"/>
  <c r="G38" i="14"/>
  <c r="G39" i="14"/>
  <c r="G37" i="14"/>
  <c r="C6" i="14" l="1"/>
  <c r="F35" i="14"/>
  <c r="D36" i="14"/>
  <c r="D35" i="14" s="1"/>
  <c r="G7" i="14"/>
  <c r="G6" i="14" s="1"/>
  <c r="D7" i="14"/>
  <c r="D6" i="14" s="1"/>
  <c r="F6" i="14"/>
  <c r="G36" i="14"/>
  <c r="G35" i="14" s="1"/>
  <c r="H41" i="31"/>
  <c r="H42" i="31" s="1"/>
  <c r="E61" i="16"/>
  <c r="E60" i="16" s="1"/>
  <c r="E58" i="16" s="1"/>
  <c r="H64" i="16"/>
  <c r="H62" i="16"/>
  <c r="F61" i="16"/>
  <c r="F60" i="16" s="1"/>
  <c r="G61" i="16"/>
  <c r="H61" i="16" s="1"/>
  <c r="G58" i="16"/>
  <c r="C34" i="32"/>
  <c r="D68" i="3"/>
  <c r="D55" i="8"/>
  <c r="F35" i="16"/>
  <c r="F34" i="16" s="1"/>
  <c r="H12" i="33"/>
  <c r="H11" i="33"/>
  <c r="H10" i="33"/>
  <c r="H40" i="16"/>
  <c r="H38" i="16"/>
  <c r="H36" i="16"/>
  <c r="G35" i="16"/>
  <c r="H35" i="16"/>
  <c r="E35" i="16"/>
  <c r="E34" i="16" s="1"/>
  <c r="E32" i="16" s="1"/>
  <c r="G32" i="16"/>
  <c r="H30" i="13"/>
  <c r="G30" i="13"/>
  <c r="F30" i="13"/>
  <c r="E30" i="13"/>
  <c r="F44" i="12"/>
  <c r="H38" i="12"/>
  <c r="E44" i="12"/>
  <c r="E36" i="12" s="1"/>
  <c r="F38" i="12"/>
  <c r="E38" i="12"/>
  <c r="G61" i="10"/>
  <c r="H61" i="10" s="1"/>
  <c r="G60" i="10"/>
  <c r="H60" i="10" s="1"/>
  <c r="C40" i="8"/>
  <c r="C39" i="8"/>
  <c r="C38" i="8" s="1"/>
  <c r="B40" i="8"/>
  <c r="D40" i="8"/>
  <c r="H71" i="11"/>
  <c r="I71" i="11" s="1"/>
  <c r="J71" i="11" s="1"/>
  <c r="H70" i="11"/>
  <c r="I70" i="11" s="1"/>
  <c r="J70" i="11" s="1"/>
  <c r="H69" i="11"/>
  <c r="I69" i="11"/>
  <c r="J69" i="11" s="1"/>
  <c r="H68" i="11"/>
  <c r="H66" i="11" s="1"/>
  <c r="I68" i="11"/>
  <c r="J68" i="11" s="1"/>
  <c r="H67" i="11"/>
  <c r="I67" i="11" s="1"/>
  <c r="G66" i="11"/>
  <c r="G64" i="10"/>
  <c r="H64" i="10" s="1"/>
  <c r="I64" i="10" s="1"/>
  <c r="G63" i="10"/>
  <c r="H63" i="10" s="1"/>
  <c r="I63" i="10" s="1"/>
  <c r="G62" i="10"/>
  <c r="H62" i="10" s="1"/>
  <c r="F59" i="10"/>
  <c r="B58" i="8"/>
  <c r="D58" i="8"/>
  <c r="C58" i="8"/>
  <c r="D57" i="8"/>
  <c r="B56" i="8"/>
  <c r="D56" i="8" s="1"/>
  <c r="B54" i="8"/>
  <c r="D54" i="8" s="1"/>
  <c r="C56" i="8"/>
  <c r="D53" i="8"/>
  <c r="B52" i="8"/>
  <c r="D52" i="8" s="1"/>
  <c r="C52" i="8"/>
  <c r="D51" i="8"/>
  <c r="D49" i="8"/>
  <c r="D48" i="8"/>
  <c r="D47" i="8"/>
  <c r="D46" i="8"/>
  <c r="D45" i="8"/>
  <c r="D44" i="8"/>
  <c r="D43" i="8"/>
  <c r="D42" i="8"/>
  <c r="D41" i="8"/>
  <c r="F46" i="32"/>
  <c r="K46" i="32"/>
  <c r="N46" i="32"/>
  <c r="F36" i="32"/>
  <c r="F34" i="32" s="1"/>
  <c r="F50" i="32" s="1"/>
  <c r="K36" i="32"/>
  <c r="K34" i="32" s="1"/>
  <c r="K50" i="32" s="1"/>
  <c r="N36" i="32"/>
  <c r="N34" i="32" s="1"/>
  <c r="F39" i="32"/>
  <c r="K39" i="32"/>
  <c r="N39" i="32"/>
  <c r="F43" i="32"/>
  <c r="K43" i="32"/>
  <c r="N43" i="32"/>
  <c r="P50" i="32"/>
  <c r="O34" i="32"/>
  <c r="O50" i="32" s="1"/>
  <c r="M34" i="32"/>
  <c r="M50" i="32" s="1"/>
  <c r="L34" i="32"/>
  <c r="L50" i="32" s="1"/>
  <c r="J34" i="32"/>
  <c r="J50" i="32" s="1"/>
  <c r="I34" i="32"/>
  <c r="I50" i="32" s="1"/>
  <c r="H34" i="32"/>
  <c r="H50" i="32" s="1"/>
  <c r="G34" i="32"/>
  <c r="G50" i="32" s="1"/>
  <c r="E34" i="32"/>
  <c r="E50" i="32" s="1"/>
  <c r="D34" i="32"/>
  <c r="D50" i="32" s="1"/>
  <c r="B34" i="32"/>
  <c r="B50" i="32" s="1"/>
  <c r="H10" i="29"/>
  <c r="H11" i="29"/>
  <c r="H12" i="29"/>
  <c r="H14" i="29"/>
  <c r="H17" i="29"/>
  <c r="H18" i="29"/>
  <c r="H19" i="29"/>
  <c r="H20" i="29"/>
  <c r="H9" i="29"/>
  <c r="H33" i="28"/>
  <c r="H34" i="28"/>
  <c r="H32" i="28"/>
  <c r="H9" i="28"/>
  <c r="K106" i="27"/>
  <c r="H97" i="27"/>
  <c r="H96" i="27"/>
  <c r="H64" i="27"/>
  <c r="H65" i="27"/>
  <c r="H63" i="27"/>
  <c r="H43" i="27"/>
  <c r="H44" i="27"/>
  <c r="H45" i="27"/>
  <c r="H46" i="27"/>
  <c r="H50" i="27"/>
  <c r="H51" i="27"/>
  <c r="H60" i="27"/>
  <c r="H49" i="27"/>
  <c r="H61" i="27"/>
  <c r="H40" i="27"/>
  <c r="H39" i="27"/>
  <c r="H23" i="28"/>
  <c r="H18" i="28"/>
  <c r="H85" i="27"/>
  <c r="H86" i="27"/>
  <c r="H87" i="27"/>
  <c r="H88" i="27"/>
  <c r="H89" i="27"/>
  <c r="H91" i="27"/>
  <c r="H90" i="27"/>
  <c r="H92" i="27"/>
  <c r="H93" i="27"/>
  <c r="H94" i="27"/>
  <c r="H95" i="27"/>
  <c r="H47" i="27"/>
  <c r="H37" i="27"/>
  <c r="H10" i="28"/>
  <c r="H11" i="28"/>
  <c r="H12" i="28"/>
  <c r="H13" i="28"/>
  <c r="H14" i="28"/>
  <c r="H16" i="28"/>
  <c r="H17" i="28"/>
  <c r="H15" i="28"/>
  <c r="H9" i="27"/>
  <c r="H35" i="27"/>
  <c r="H42" i="27"/>
  <c r="H84" i="27"/>
  <c r="B39" i="8"/>
  <c r="B38" i="8"/>
  <c r="D39" i="8"/>
  <c r="B37" i="8" l="1"/>
  <c r="F36" i="12"/>
  <c r="H36" i="12" s="1"/>
  <c r="N50" i="32"/>
  <c r="F32" i="16"/>
  <c r="H34" i="16"/>
  <c r="D63" i="10"/>
  <c r="Q36" i="32"/>
  <c r="Q46" i="32"/>
  <c r="Q39" i="32"/>
  <c r="Q34" i="32" s="1"/>
  <c r="Q50" i="32" s="1"/>
  <c r="H32" i="16"/>
  <c r="Q43" i="32"/>
  <c r="F58" i="16"/>
  <c r="H58" i="16" s="1"/>
  <c r="H60" i="16"/>
  <c r="I66" i="11"/>
  <c r="J67" i="11"/>
  <c r="J66" i="11" s="1"/>
  <c r="I61" i="10"/>
  <c r="D61" i="10" s="1"/>
  <c r="I62" i="10"/>
  <c r="D62" i="10" s="1"/>
  <c r="I60" i="10"/>
  <c r="D60" i="10" s="1"/>
  <c r="H59" i="10"/>
  <c r="D38" i="8"/>
  <c r="C37" i="8"/>
  <c r="D37" i="8" s="1"/>
  <c r="G59" i="10"/>
  <c r="I59" i="10" l="1"/>
  <c r="D59" i="10" s="1"/>
</calcChain>
</file>

<file path=xl/sharedStrings.xml><?xml version="1.0" encoding="utf-8"?>
<sst xmlns="http://schemas.openxmlformats.org/spreadsheetml/2006/main" count="1373" uniqueCount="553">
  <si>
    <t>คณะนิติศาสตร์</t>
  </si>
  <si>
    <t>คณะบริหารธุรกิจ</t>
  </si>
  <si>
    <t>คณะรัฐศาสตร์</t>
  </si>
  <si>
    <t>คณะมนุษยศาสตร์</t>
  </si>
  <si>
    <t>ล้านบาท (ทศนิยม 4 ตำแหน่ง)</t>
  </si>
  <si>
    <t>ล้านบาท</t>
  </si>
  <si>
    <t>คณะวิทยาศาสตร์</t>
  </si>
  <si>
    <t>ร้อยละ</t>
  </si>
  <si>
    <t>สำนักงานอธิการบดี</t>
  </si>
  <si>
    <t>1. วิสัยทัศน์:</t>
  </si>
  <si>
    <t>สำนักบริการทางวิชาการและทดสอบประเมินผล</t>
  </si>
  <si>
    <t>2. พันธกิจ:</t>
  </si>
  <si>
    <t>สำนักหอสมุดกลาง</t>
  </si>
  <si>
    <t>สำนักเทคโนโลยีการศึกษา</t>
  </si>
  <si>
    <t>สำนักพิมพ์</t>
  </si>
  <si>
    <t>สำนักกีฬา</t>
  </si>
  <si>
    <t>สาขาวิทยบริการเฉลิมพระเกียรติ จ.อุทัยธานี</t>
  </si>
  <si>
    <t>กองกิจการนักศึกษา</t>
  </si>
  <si>
    <t>กองงานวิทยาเขตบางนา</t>
  </si>
  <si>
    <t>สาขาวิทยบริการเฉลิมพระเกียรติ จ.อำนาจเจริญ</t>
  </si>
  <si>
    <t>กองการเจ้าหน้าที่</t>
  </si>
  <si>
    <t>หน่วยตรวจสอบภายใน</t>
  </si>
  <si>
    <t>สาขาวิทยบริการเฉลิมพระเกียรติ จ.นครศรีธรรมราช</t>
  </si>
  <si>
    <t>3. เป้าหมายการให้บริการแก่หน่วยงาน</t>
  </si>
  <si>
    <t>สาขาวิทยบริการเฉลิมพระเกียรติ จ.แพร่</t>
  </si>
  <si>
    <t>สาขาวิทยบริการเฉลิมพระเกียรติ จ.นครพนม</t>
  </si>
  <si>
    <t>เป้าหมายการให้บริการหน่วยงาน</t>
  </si>
  <si>
    <t>ตัวชี้วัด</t>
  </si>
  <si>
    <t>สาขาวิทยบริการเฉลิมพระเกียรติ จ.นครราชสีมา</t>
  </si>
  <si>
    <t>สาขาวิทยบริการเฉลิมพระเกียรติ จ.สุโขทัย</t>
  </si>
  <si>
    <t xml:space="preserve">   - ระดับปริญญาตรี  </t>
  </si>
  <si>
    <t>สาขาวิทยบริการเฉลิมพระเกียรติ จ.ขอนแก่น</t>
  </si>
  <si>
    <t xml:space="preserve">   - ระดับปริญญาโท  </t>
  </si>
  <si>
    <t>สาขาวิทยบริการเฉลิมพระเกียรติ จ.ศรีสะเกษ</t>
  </si>
  <si>
    <t xml:space="preserve"> </t>
  </si>
  <si>
    <t>สาขาวิทยบริการเฉลิมพระเกียรติ จ.ตรัง</t>
  </si>
  <si>
    <t>สาขาวิทยบริการเฉลิมพระเกียรติ จ.อุดรธานี</t>
  </si>
  <si>
    <t>รายจ่ายขั้นต่ำ</t>
  </si>
  <si>
    <t>รวมทั้งสิ้น</t>
  </si>
  <si>
    <t>-</t>
  </si>
  <si>
    <t>เป้าหมายการให้บริการของหน่วยงาน</t>
  </si>
  <si>
    <t>เป้าหมายให้บริการหน่วยงาน/ผลผลิต/โครงการ</t>
  </si>
  <si>
    <t>กิจกรรม</t>
  </si>
  <si>
    <t>เป้าหมายของผลผลิต</t>
  </si>
  <si>
    <t>เงินนอกงบประมาณ</t>
  </si>
  <si>
    <t>หน่วยนับ</t>
  </si>
  <si>
    <t>จำนวน</t>
  </si>
  <si>
    <t>ผลผลิต</t>
  </si>
  <si>
    <t>กิจกรรมหลัก</t>
  </si>
  <si>
    <t xml:space="preserve"> - จัดการเรียนการสอนด้านรัฐศาสตร์</t>
  </si>
  <si>
    <t xml:space="preserve">   ปริญญาตรี</t>
  </si>
  <si>
    <t>คน</t>
  </si>
  <si>
    <t xml:space="preserve"> 2. ให้บริการสนับสนุนการจัดการ</t>
  </si>
  <si>
    <t xml:space="preserve">   ปริญญาโท</t>
  </si>
  <si>
    <t xml:space="preserve">     ศึกษาด้านรัฐศาสตร์</t>
  </si>
  <si>
    <t xml:space="preserve">   ปริญญาเอก</t>
  </si>
  <si>
    <t>กิจกรรมสนับสนุน</t>
  </si>
  <si>
    <t xml:space="preserve"> - บริหารจัดการทั่วไป</t>
  </si>
  <si>
    <t xml:space="preserve">  1. ด้านบริหารธุรการ</t>
  </si>
  <si>
    <t xml:space="preserve">  2. ด้านงานคลังและพัสดุ</t>
  </si>
  <si>
    <t xml:space="preserve">  3. ด้านบริการการศึกษา</t>
  </si>
  <si>
    <t xml:space="preserve">  4.  ด้านนโยบายและแผน</t>
  </si>
  <si>
    <t xml:space="preserve">  5.  ด้านประกันคุณภาพ</t>
  </si>
  <si>
    <t>1. กิจกรรมหลัก</t>
  </si>
  <si>
    <t xml:space="preserve">   กองทุนเพื่อการศึกษา</t>
  </si>
  <si>
    <t xml:space="preserve">   1. งบบุคลากร</t>
  </si>
  <si>
    <t xml:space="preserve">   2. งบดำเนินงาน</t>
  </si>
  <si>
    <t xml:space="preserve">   3. งบลงทุน</t>
  </si>
  <si>
    <t>2. กิจกรรมสนับสนุน</t>
  </si>
  <si>
    <t xml:space="preserve">   บริหารจัดการทั่วไป</t>
  </si>
  <si>
    <t xml:space="preserve">   กองทุนทั่วไป</t>
  </si>
  <si>
    <t>ก. แผนงานจัดการศึกษาอุดมศึกษา</t>
  </si>
  <si>
    <t xml:space="preserve">   1. งานจัดการเรียนการสอนด้าน</t>
  </si>
  <si>
    <t xml:space="preserve">       สังคมศาสตร์</t>
  </si>
  <si>
    <t xml:space="preserve">       1.1 กิจกรรมหลัก</t>
  </si>
  <si>
    <t xml:space="preserve">            - จัดการเรียนการสอนด้านรัฐศาสตร์</t>
  </si>
  <si>
    <t xml:space="preserve">               กองทุนเพื่อการศึกษา</t>
  </si>
  <si>
    <t xml:space="preserve">               1) งบบุคลากร</t>
  </si>
  <si>
    <t xml:space="preserve">               2) งบดำเนินงาน</t>
  </si>
  <si>
    <t xml:space="preserve">               3) งบลงทุน</t>
  </si>
  <si>
    <t xml:space="preserve">       1.2 กิจกรรมสนับสนุน</t>
  </si>
  <si>
    <t xml:space="preserve">               4) งบเงินอุดหนุน</t>
  </si>
  <si>
    <t xml:space="preserve">            - บริหารจัดการทั่วไปด้านรัฐศาสตร์</t>
  </si>
  <si>
    <t xml:space="preserve">               กองทุนทั่วไป</t>
  </si>
  <si>
    <t>ชื่อแผนงาน/งาน :</t>
  </si>
  <si>
    <t>แผนงานจัดการศึกษาอุดมศึกษา/งานจัดการเรียนการสอนด้านสังคมศาสตร์</t>
  </si>
  <si>
    <t>ชื่อหน่วยงาน:</t>
  </si>
  <si>
    <t>ชื่อผลผลิต:</t>
  </si>
  <si>
    <t>ลักษณะผลผลิต</t>
  </si>
  <si>
    <t>การประมาณการรายจ่ายล่วงหน้าระยะปานกลาง</t>
  </si>
  <si>
    <t>รวม</t>
  </si>
  <si>
    <t>ปี</t>
  </si>
  <si>
    <t>กองคลัง</t>
  </si>
  <si>
    <t>แผน</t>
  </si>
  <si>
    <t>ระดับปริญญาตรี</t>
  </si>
  <si>
    <t>ระดับปริญญาโท</t>
  </si>
  <si>
    <t>ระดับปริญญาเอก</t>
  </si>
  <si>
    <t xml:space="preserve">       แผน</t>
  </si>
  <si>
    <t>รวมเงินงบประมาณ</t>
  </si>
  <si>
    <t>(บาท)</t>
  </si>
  <si>
    <t>งบบุคลากร</t>
  </si>
  <si>
    <t>งบดำเนินงาน</t>
  </si>
  <si>
    <t>งบลงทุน</t>
  </si>
  <si>
    <t>งบเงินอุดหนุน</t>
  </si>
  <si>
    <t xml:space="preserve">งบรายจ่ายอื่น </t>
  </si>
  <si>
    <t>รวมเงินนอกงบประมาณ</t>
  </si>
  <si>
    <t>เงินรายได้</t>
  </si>
  <si>
    <t>เงินกู้</t>
  </si>
  <si>
    <t>อื่น ๆ (ระบุ)</t>
  </si>
  <si>
    <t>สาขาวิทยบริการเฉลิมพระเกียรติ จ.ลพบุรี</t>
  </si>
  <si>
    <t>สาขาวิทยบริการเฉลิมพระเกียรติ จ.หนองบัวลำภู</t>
  </si>
  <si>
    <t>ชื่อแผนงาน/งาน จัดการศึกษาอุดมศึกษา/จัดการเรียนการสอนด้านสังคมศาสตร์</t>
  </si>
  <si>
    <t>ชื่อผลผลิต/โครงการ  ผู้สำเร็จการศึกษาด้านสังคมศาสตร์</t>
  </si>
  <si>
    <t>ประเภทกิจกรรม</t>
  </si>
  <si>
    <t>การประมาณรายจ่ายล่วงหน้าระยะปานกลาง</t>
  </si>
  <si>
    <t>- งบประมาณ</t>
  </si>
  <si>
    <t>งบรายจ่ายอื่น</t>
  </si>
  <si>
    <t>- เงินนอกงบประมาณ</t>
  </si>
  <si>
    <t>อื่นๆ(ระบุ)</t>
  </si>
  <si>
    <t>ชื่อแผนงาน/งาน  จัดการศึกษาอุดมศึกษา/จัดการเรียนการสอนด้านสังคมศาสตร์</t>
  </si>
  <si>
    <t>ชื่อผลผลิต/โครงการ ผู้สำเร็จการศึกษาด้านสังคมศาสตร์</t>
  </si>
  <si>
    <t>ค่าใช้จ่ายกิจกรรมจำแนกตามงบรายจ่าย-รายการ</t>
  </si>
  <si>
    <t>งบรายจ่าย-รายการ</t>
  </si>
  <si>
    <t>สรุปคำชี้แจง</t>
  </si>
  <si>
    <t>1.งบบุคลากร</t>
  </si>
  <si>
    <t>1.1 เงินเดือน</t>
  </si>
  <si>
    <t>2.งบดำเนินงาน</t>
  </si>
  <si>
    <t>2.1 ค่าตอบแทน</t>
  </si>
  <si>
    <t xml:space="preserve">    2.2 ค่าใช้สอย</t>
  </si>
  <si>
    <t xml:space="preserve">    2.3 ค่าวัสดุ</t>
  </si>
  <si>
    <t xml:space="preserve">         - ค่าวัสดุการศึกษา</t>
  </si>
  <si>
    <t>2.4 ค่าสาธารณูปโภค</t>
  </si>
  <si>
    <t>3. งบลงทุน</t>
  </si>
  <si>
    <t>3.1 ค่าครุภัณฑ์</t>
  </si>
  <si>
    <t>4. งบเงินอุดหนุน</t>
  </si>
  <si>
    <t>- ค่าใช้จ่ายเกี่ยวกับบุคคลากร</t>
  </si>
  <si>
    <t>- ค่าใช้จ่ายเกี่ยวกับการดำเนินงาน</t>
  </si>
  <si>
    <t>- ค่าใช้จ่ายเกี่ยวกับการลงทุน</t>
  </si>
  <si>
    <t>5.งบรายจ่ายอื่น</t>
  </si>
  <si>
    <t>- เงินอุดหนุน (ระบุรายการ)</t>
  </si>
  <si>
    <t>กระทรวง</t>
  </si>
  <si>
    <t>กรม</t>
  </si>
  <si>
    <t>มหาวิทยาลัยรามคำแหง</t>
  </si>
  <si>
    <t>แผนงาน</t>
  </si>
  <si>
    <t>จัดการศึกษาระดับอุดมศึกษา</t>
  </si>
  <si>
    <t>งาน/โครงการ</t>
  </si>
  <si>
    <t>งานจัดการศึกษาสาขารัฐศาสตร์</t>
  </si>
  <si>
    <t>ชื่อตำแหน่ง</t>
  </si>
  <si>
    <t>เลขที่อัตรา</t>
  </si>
  <si>
    <t>คำชี้แจง</t>
  </si>
  <si>
    <t>จำนวนอัตรา</t>
  </si>
  <si>
    <t>มีคนครอง</t>
  </si>
  <si>
    <t>อัตราว่าง</t>
  </si>
  <si>
    <t>รองศาสตราจารย์</t>
  </si>
  <si>
    <t>ผู้ช่วยศาสตราจารย์</t>
  </si>
  <si>
    <t>น.ส.วราภรณ์  จุลปานนท์</t>
  </si>
  <si>
    <t>อาจารย์</t>
  </si>
  <si>
    <t>นายมนตรี  กวีนัฎธยานนท์</t>
  </si>
  <si>
    <t>นายสุชาติ  ศรียารัณย</t>
  </si>
  <si>
    <t>นางอรัสธรรม  พรหมมะ</t>
  </si>
  <si>
    <t>นายวิทยา  ชินบุตร</t>
  </si>
  <si>
    <t>พนักงานมหาวิทยาลัย</t>
  </si>
  <si>
    <t>นางสาวทิพรัตน์  บุบผะศิริ</t>
  </si>
  <si>
    <t>นายปรัชญา  ชุ่มนาเสียว</t>
  </si>
  <si>
    <t>งานสนับสนุนการจัดการศึกษา</t>
  </si>
  <si>
    <t>เจ้าหน้าที่บริหารงานทั่วไป</t>
  </si>
  <si>
    <t>เจ้าหน้าที่บริหารงานการเงินและบัญชี</t>
  </si>
  <si>
    <t>นางศิริรัตน์  บุณยรังค</t>
  </si>
  <si>
    <t>นักวิชาการเงินและบัญชี</t>
  </si>
  <si>
    <t>นางธนพรรณ  มีนาค</t>
  </si>
  <si>
    <t>นางสาวนิภา  ปลื้มสุทธิ์</t>
  </si>
  <si>
    <t>นายนิคม  เชี่ยวงาน</t>
  </si>
  <si>
    <t>นางสุรีพร  หวัดสูงเนิน</t>
  </si>
  <si>
    <t>นางนงค์พงา  รุจิหาญ</t>
  </si>
  <si>
    <t>นางรัชนี  อ่อนชุ่ม</t>
  </si>
  <si>
    <t>นางจงดี  พิรุณ</t>
  </si>
  <si>
    <t>นักวิชาการศึกษาชำนาญการ</t>
  </si>
  <si>
    <t>นางมณทิชา  ทองศาสตรา</t>
  </si>
  <si>
    <t>นักวิชาการศึกษา</t>
  </si>
  <si>
    <t>นางสาวจินตนา  พรหมนิมิตร</t>
  </si>
  <si>
    <t>พนักงานขับรถยนต์</t>
  </si>
  <si>
    <t>นายศิริชัย  เรืองฉาย</t>
  </si>
  <si>
    <t>นายเนียม  มดแสง</t>
  </si>
  <si>
    <t>นายคำรพย์  ทิพย์สวัสดิ์</t>
  </si>
  <si>
    <t>พนักงานบริการอัดสำเนา</t>
  </si>
  <si>
    <t xml:space="preserve"> อัตรา </t>
  </si>
  <si>
    <t>น.ส.เรืองรอง  จันทร์เรือง</t>
  </si>
  <si>
    <t>น.ส.ประภาภรณ์  เล็กพงศ์</t>
  </si>
  <si>
    <t>เป็นเงิน</t>
  </si>
  <si>
    <t>น.ส.เบ็ญจมาส  จีนาพันธุ์</t>
  </si>
  <si>
    <t>นายสาธิน  สุนทรพันธุ์</t>
  </si>
  <si>
    <t>นางรวิภา  ธรรมโชติ</t>
  </si>
  <si>
    <t>นางสาวศุภัทรา  อำนวยสวัสดิ์</t>
  </si>
  <si>
    <t>บุคลากร</t>
  </si>
  <si>
    <t>นางดุจกมล  เรืองฉาย</t>
  </si>
  <si>
    <t>ผู้ปฏิบัติงานบริหาร</t>
  </si>
  <si>
    <t>นักวิเคราะห์นโยบายและแผน</t>
  </si>
  <si>
    <t>จำนวนเงินทั้งปี</t>
  </si>
  <si>
    <t>อัตราเงินเดือน</t>
  </si>
  <si>
    <t>ลำดับที่</t>
  </si>
  <si>
    <t>2. นางวีณา  พึงวิวัฒน์นิกุล</t>
  </si>
  <si>
    <t>อัตราเดิม             15</t>
  </si>
  <si>
    <t>นางจารุวรรณ  น้อยพิทักษ์</t>
  </si>
  <si>
    <t xml:space="preserve">อัตราเดิม  3  อัตรา  </t>
  </si>
  <si>
    <t>นายเอกสฤษดิ์  ลักษิตานนท์</t>
  </si>
  <si>
    <t xml:space="preserve">นางสาวเสาวภา  งามประมวญ </t>
  </si>
  <si>
    <t xml:space="preserve">         - ค่าเบี้ยประชุมกรรมการประจำคณะ</t>
  </si>
  <si>
    <t>3.2 ค่าที่ดินและสิ่งก่อสร้าง</t>
  </si>
  <si>
    <t xml:space="preserve">          - เงินประจำตำแหน่งทางวิชาการ</t>
  </si>
  <si>
    <t xml:space="preserve">         - ค่าลงทะเบียนในการอบรม/สัมมนา/ประชุม</t>
  </si>
  <si>
    <t xml:space="preserve">           วิชาการ</t>
  </si>
  <si>
    <t xml:space="preserve"> - เป็นค่าลงทะเบียนของอาจารย์ และเจ้าหน้าที่</t>
  </si>
  <si>
    <t>ในการไปอบรม/ประชุมทางวิชาการ/สัมมนา</t>
  </si>
  <si>
    <t xml:space="preserve"> - เป็นค่าวัสดุ อุปกรณ์การเรียน วัสดุคอมพิวเตอร์</t>
  </si>
  <si>
    <t>ทั้งระดับปริญญาตรีและปริญญาโท</t>
  </si>
  <si>
    <t>4.1 เงินอุดหนุน .....(จำแนกประเภท)</t>
  </si>
  <si>
    <t>น.ส.ปิยะนุช  เงินคล้าย</t>
  </si>
  <si>
    <t>1. นางวรัชยา  ศิริวัฒน์</t>
  </si>
  <si>
    <t>2. น.ส.จรัสเรือง  ศิริวัฒนรักษ์</t>
  </si>
  <si>
    <t>นายบัณฑิต  จันทร์โรจนกิจ</t>
  </si>
  <si>
    <t>นางพัด  ลวางกูร</t>
  </si>
  <si>
    <t>นางสาวศิริลักษม์  มาศวิริยะกุล</t>
  </si>
  <si>
    <t>นางสาวอารีวรรณ  มั่งมีชัย</t>
  </si>
  <si>
    <t xml:space="preserve">นายนิมิต  อังก์  </t>
  </si>
  <si>
    <t>นางสาวปุณณดา  อิงคุลานนท์</t>
  </si>
  <si>
    <t>1. นายสุพจน์  เชาวลิต</t>
  </si>
  <si>
    <t>2. นางประนอม  อัศวธนวศินกุล</t>
  </si>
  <si>
    <t>3. นางฉันทนา  พรหมนิมิตร</t>
  </si>
  <si>
    <t>4. นายอุณากร  สุคันธนนท์</t>
  </si>
  <si>
    <t>1. นางสาวภากมล  สุขถาวร</t>
  </si>
  <si>
    <t>2. นางสาวสมควร  จันทร์ประดับ</t>
  </si>
  <si>
    <t>1. นางสมบูรณ์  ว่องไว</t>
  </si>
  <si>
    <t>2. นายประเสริฐ  ศรีเหรัญ</t>
  </si>
  <si>
    <t>ค่าสาธารณูปโภค</t>
  </si>
  <si>
    <t>เงินประจำตำแหน่งทางวิชาการ</t>
  </si>
  <si>
    <t>รศ. 9 = 9,900x16x12  =1,900,800</t>
  </si>
  <si>
    <t>ผศ. 8 = 5,600x8x12  =    537,600</t>
  </si>
  <si>
    <t>เป็นค่าเบี้ยประชุมกรรมการประจำคณะ</t>
  </si>
  <si>
    <t>2,475x24 ครั้ง = 59,400 บาท</t>
  </si>
  <si>
    <t>1. นายธนาสฤษฎิ์  สตะเวทิน (ขยายเวลา</t>
  </si>
  <si>
    <t>3. นางการุณย์ลักษณ์  พหลโยธิน (ขยายเวลา</t>
  </si>
  <si>
    <t>4. นายสุรพันธ์  ทับสุวรรณ์ (ขยายเวลา</t>
  </si>
  <si>
    <t>5. นางรุจิรา  เตชางกูร (ขยายเวลา</t>
  </si>
  <si>
    <t>6. นายพงศ์สัณห์  ศรีสมทรัพย์</t>
  </si>
  <si>
    <t>7. นางอนงค์ทิพย์  เอกแสงศรี</t>
  </si>
  <si>
    <t>8. นางวนิดา  สัจพันโรจน์ (ขยายเวลา</t>
  </si>
  <si>
    <t>9. นางสมิหรา  จิตตลดากร (ขยายเวลา</t>
  </si>
  <si>
    <t>10. นางกฤษณา  ไวสำรวจ (ขยายเวลา</t>
  </si>
  <si>
    <t>นางวิพร  เกตุแก้ว (ขยายเวลาเกษียณ</t>
  </si>
  <si>
    <t>นายดำรงศักดิ์  จันโททัย</t>
  </si>
  <si>
    <t>นางเสาวลักษณ์  สุขวิรัช</t>
  </si>
  <si>
    <t>น.ส.ศิริพร  เชาวลิต</t>
  </si>
  <si>
    <t>นางสุวรรณี  แสงมหาชัย</t>
  </si>
  <si>
    <t>1. นายวิโชติ  วัณโณ</t>
  </si>
  <si>
    <t xml:space="preserve">นางพรนัชชา  พุทธหุน </t>
  </si>
  <si>
    <t xml:space="preserve">อัตราเดิม = 30 อัตรา </t>
  </si>
  <si>
    <t xml:space="preserve">  = 16,661,304.00 บาท</t>
  </si>
  <si>
    <t>ขอตั้งอัตราใหม่ตำแหน่งอาจารย์วุฒิ</t>
  </si>
  <si>
    <t>ปริญญาเอกทางสังคมศาสตร์ จำนวน 2 อัตรา</t>
  </si>
  <si>
    <t>เพื่อทดแทนอัตราผู้เกษียณอายุราชการ</t>
  </si>
  <si>
    <t>เลขที่ 1308 และอัตราเลขที่ 2238 เนื่องจาก</t>
  </si>
  <si>
    <t>คณะรัฐศาสตร์ขาดบุคลากรที่มีความรู้</t>
  </si>
  <si>
    <t>ความเชี่ยวชาญด้านการสอน</t>
  </si>
  <si>
    <t xml:space="preserve">อัตราเดิม  14  อัตรา  </t>
  </si>
  <si>
    <t xml:space="preserve">อัตราใหม่  2  อัตรา  </t>
  </si>
  <si>
    <t xml:space="preserve"> =    354,060.- บาท </t>
  </si>
  <si>
    <t>นางสาวฉวี  ยอดวิเชียร</t>
  </si>
  <si>
    <t>5. นางสาวรุ่งศรี  เทียนจุ้ย</t>
  </si>
  <si>
    <t>พนักงานบริการเอกสารทั่วไป</t>
  </si>
  <si>
    <t>ผู้ช่วยช่างทั่วไป</t>
  </si>
  <si>
    <t>พนักงานสถานที่</t>
  </si>
  <si>
    <t>1. นางสำราญ  กรีฑาเวช</t>
  </si>
  <si>
    <t>2. นางชมพูนุท  ลั่นขันธ์</t>
  </si>
  <si>
    <t>3. นางอนันต์  ทิพย์สวัสดิ์</t>
  </si>
  <si>
    <t>นางทองคำ  มดแสง</t>
  </si>
  <si>
    <t>นายกบิน  แตงร่มเย็น</t>
  </si>
  <si>
    <t>นายถวิล  แก่นสุวรรณ</t>
  </si>
  <si>
    <t>นางสัมฤทธิ์  เรืองศักดิ์</t>
  </si>
  <si>
    <t xml:space="preserve"> = 2,532,000.-  บาท X 6% = 151,920.- บาท</t>
  </si>
  <si>
    <t xml:space="preserve">  = 2,683,920.- บาท</t>
  </si>
  <si>
    <t>ขอตั้งอัตราใหม่ตำแหน่งเจ้าหน้าที่บริหาร</t>
  </si>
  <si>
    <t>งานทั่วไป วุฒิปริญญาตรี เพื่อทดแทน</t>
  </si>
  <si>
    <t>อัตราผู้เกษียณอายุราชการในปีงบประมาณ</t>
  </si>
  <si>
    <t>นางสาวหลี่ฮวง  นิละนนท์ ตำแหน่งหัวหน้า</t>
  </si>
  <si>
    <t>สำนักงานเลขานุการคณะรัฐศาสตร์</t>
  </si>
  <si>
    <t xml:space="preserve"> ตำแหน่งหัวหน้าหน่วยอาคารสถานที่</t>
  </si>
  <si>
    <t>และอัตราเลขที่ 795 นางสาวรุ่งศรี เทียนจุ้ย</t>
  </si>
  <si>
    <t>ที่ว่างลงเนื่องจากเปลี่ยนตำแหน่ง</t>
  </si>
  <si>
    <t>นักวิชาการศึกษา อัตราเลขที่ 1553</t>
  </si>
  <si>
    <t>2. นายพลศักดิ์  จิรไกรศิริ (ขยายเวลา</t>
  </si>
  <si>
    <t>นางทิพาพร  พิมพิสุทธิ์ (ขยายเวลาเกษียณ</t>
  </si>
  <si>
    <t>นางศรุดา  สมพอง (ขยายเวลาเกษียณ</t>
  </si>
  <si>
    <t>นางสาวพัชรณัฏฐ์  สังข์ประไพ</t>
  </si>
  <si>
    <t>นายมูฮัมหมัดอิลยาส  หญ้าปรัง</t>
  </si>
  <si>
    <t>1. จัดการเรียนการสอนสาขารัฐศาสตร์</t>
  </si>
  <si>
    <t>เชิงประมาณ</t>
  </si>
  <si>
    <t>2.จำนวนนักศึกษาที่เข้าใหม่  จำนวน   5,000  คน</t>
  </si>
  <si>
    <t>3.จำนวนนักศึกษาที่สำเร็จการศึกษา จำนวน   8,880  คน</t>
  </si>
  <si>
    <t>เชิงคุณภาพ</t>
  </si>
  <si>
    <t xml:space="preserve"> 1.ร้อยละผู้สำเร็จการศึกษาจบการศึกษาตามมาตรฐานหลักสูตร</t>
  </si>
  <si>
    <t>2.จำนวนนักศึกษาที่เข้าใหม่  จำนวน   200  คน</t>
  </si>
  <si>
    <t>3.จำนวนนักศึกษาที่สำเร็จการศึกษา จำนวน   4,142  คน</t>
  </si>
  <si>
    <t xml:space="preserve">   คิดเป็น  100</t>
  </si>
  <si>
    <t>…………….</t>
  </si>
  <si>
    <t xml:space="preserve">          ………………………………………………………………………………………………………….</t>
  </si>
  <si>
    <t xml:space="preserve">         ……………………………………………….……...……………………………………………………</t>
  </si>
  <si>
    <t xml:space="preserve">                              …………………………………………………………………………………………………………….</t>
  </si>
  <si>
    <t xml:space="preserve">   </t>
  </si>
  <si>
    <t xml:space="preserve">  </t>
  </si>
  <si>
    <t>ตัวอย่าง</t>
  </si>
  <si>
    <t xml:space="preserve">     4.  ด้านบริการทางวิชาการแก่สังคม :  ส่งเสริมสนับสนุนการเรียนรู้กฏหมายขั้นพื้นฐาน และกฎหมาย</t>
  </si>
  <si>
    <t xml:space="preserve">          เฉพาะทางแก่ประชาชน เพื่อการพัฒนาคุณภาพชีวิต ที่ดีของประชาชน</t>
  </si>
  <si>
    <t xml:space="preserve">                            5. ด้านทำนุบำรุงศิลปวัฒนธรรม :  ส่งเสริมสนับสนุน และทำนุบำรุงศิลปวัฒนธรรม ประเพณี และอนุรักษ์</t>
  </si>
  <si>
    <t xml:space="preserve">                                สิ่งแวดล้อม เพื่อเป็นการปลูกฝังและดำรงไว้ซึ่งเอกลักษณ์ และคุณค่าของวัฒนธรรมไทย </t>
  </si>
  <si>
    <t>หน่วยงาน…………………………………………</t>
  </si>
  <si>
    <t>แผนงาน/งาน/โครงการ</t>
  </si>
  <si>
    <t>รวมทั้งหมด</t>
  </si>
  <si>
    <t>ค่าจ้างประจำ</t>
  </si>
  <si>
    <t>ค่าจ้างชั่วคราว</t>
  </si>
  <si>
    <t>ค่าตอบแทน</t>
  </si>
  <si>
    <t>ค่าใช้สอย</t>
  </si>
  <si>
    <t>ค่าวัสดุ</t>
  </si>
  <si>
    <t>ค่าครุภัณฑ์</t>
  </si>
  <si>
    <t>ค่าที่ดินฯ</t>
  </si>
  <si>
    <t>ก.แผนงาน…………</t>
  </si>
  <si>
    <t>1.งาน…………………</t>
  </si>
  <si>
    <t>2.งาน………………..</t>
  </si>
  <si>
    <t>ฉ.แผนงาน…………</t>
  </si>
  <si>
    <t>จ.แผนงาน…………</t>
  </si>
  <si>
    <t>ก.แผนงานจัดการศึกษา</t>
  </si>
  <si>
    <t>อุดมศึกษา</t>
  </si>
  <si>
    <t>1.งานจัดการศึกษาสาขา</t>
  </si>
  <si>
    <t>รัฐศาสตร์</t>
  </si>
  <si>
    <t>2.งานสนับสนุนการจัดการ</t>
  </si>
  <si>
    <t>ศึกษาสาขารัฐศาสตร์</t>
  </si>
  <si>
    <t>ข.แผนงานบริการวิชาการ</t>
  </si>
  <si>
    <t>แก่สังคม</t>
  </si>
  <si>
    <t>จ.แผนงานวิจัย</t>
  </si>
  <si>
    <t>ค่าจ้างพนักงาน</t>
  </si>
  <si>
    <t>เป้าประสงค์ของมหาวิทยาลัย</t>
  </si>
  <si>
    <t xml:space="preserve"> 1. ผู้รับบริการทุกกลุ่มทุกวัยได้รับ</t>
  </si>
  <si>
    <t>การศึกษา และการเรียนรู้ตลอดชีวิต</t>
  </si>
  <si>
    <t>เป้าประสงค์หน่วยงาน/ผลผลิต/โครงการ</t>
  </si>
  <si>
    <t xml:space="preserve"> 1. การจัดการเรียนการสอนเพื่อ</t>
  </si>
  <si>
    <t xml:space="preserve">     ผลิตบัณฑิตด้านรัฐศาสตร์</t>
  </si>
  <si>
    <t>จัดการเรียนการสอนและผลิตบัณฑิต</t>
  </si>
  <si>
    <t>ด้านสังคมศาสตร์</t>
  </si>
  <si>
    <t xml:space="preserve"> - ผลิตบัณฑิตด้านรัฐศาสตร์</t>
  </si>
  <si>
    <t>กิจกรรมที่    1      (ชื่อ)  กิจกรรมการจัดการเรียนการสอนด้านรัฐศาสตร์</t>
  </si>
  <si>
    <t>ผู้สำเร็จการศึกษาด้านสังคมศาสตร์ (คณะรัฐศาสตร์)</t>
  </si>
  <si>
    <t>ข. แผนงานบริการวิชาการแก่สังคม</t>
  </si>
  <si>
    <t xml:space="preserve">   1. งานบริการวิชาการแก่ชุมชน</t>
  </si>
  <si>
    <t xml:space="preserve">            กองทุนบริการวิชาการ</t>
  </si>
  <si>
    <t xml:space="preserve">               1) งบรายจ่ายอื่น</t>
  </si>
  <si>
    <t>จ. แผนงานวิจัย</t>
  </si>
  <si>
    <t xml:space="preserve">   1. งานวิจัยเพื่อสร้างองค์ความรู้</t>
  </si>
  <si>
    <t xml:space="preserve">            กองทุนวิจัย</t>
  </si>
  <si>
    <t xml:space="preserve">               1) งบเงินอุดหนุน</t>
  </si>
  <si>
    <t>ก.แผนงานจัดการศึกษาอุดมศึกษา</t>
  </si>
  <si>
    <t>แผนงาน/กองทุน/งบรายจ่าย</t>
  </si>
  <si>
    <t>ข.แผนงานบริการวิชาการแก่สังคม</t>
  </si>
  <si>
    <t xml:space="preserve">   กองทุนบริการวิชาการ</t>
  </si>
  <si>
    <t>1.งบรายจ่ายอื่น</t>
  </si>
  <si>
    <t xml:space="preserve">   กองทุนวิจัย</t>
  </si>
  <si>
    <t>1.งบเงินอุดหนุน</t>
  </si>
  <si>
    <t>ก.แผนงาน...........................................</t>
  </si>
  <si>
    <t xml:space="preserve">   กองทุน...........................</t>
  </si>
  <si>
    <t xml:space="preserve">   กองทุน................................</t>
  </si>
  <si>
    <t>ข.แผนงาน....................................</t>
  </si>
  <si>
    <t xml:space="preserve">   กองทุน.................................</t>
  </si>
  <si>
    <t>1.งบ.......................................</t>
  </si>
  <si>
    <t xml:space="preserve">   1. งบ...............................</t>
  </si>
  <si>
    <t xml:space="preserve">   2. งบ..................................</t>
  </si>
  <si>
    <t xml:space="preserve">   3. งบ.................................</t>
  </si>
  <si>
    <t xml:space="preserve">   4.  งบ................................</t>
  </si>
  <si>
    <t>หน่วยงาน: คณะรัฐศาสตร์</t>
  </si>
  <si>
    <t>หน่วยงาน: .................................</t>
  </si>
  <si>
    <t>รายจ่ายอื่นๆ</t>
  </si>
  <si>
    <t>ชื่อแผนงาน/งาน......................................................</t>
  </si>
  <si>
    <t>ชื่อผลผลิต/โครงการ ...................................................</t>
  </si>
  <si>
    <t>กิจกรรมที่    1     (ชื่อ)  กิจกรรม..............................................</t>
  </si>
  <si>
    <t>ปีงบประมาณที่ขอตั้ง………….</t>
  </si>
  <si>
    <t>ปีงบประมาณที่ผ่านมา……...…</t>
  </si>
  <si>
    <t>เพิ่มขึ้น จากปีที่ผ่านมา..........</t>
  </si>
  <si>
    <t>ทั้ง 5 ปี</t>
  </si>
  <si>
    <t>แผนงาน...................................................</t>
  </si>
  <si>
    <t>................................................................</t>
  </si>
  <si>
    <t>..............................................................</t>
  </si>
  <si>
    <t>ที่ผ่านมา</t>
  </si>
  <si>
    <t>ที่ขอตั้ง</t>
  </si>
  <si>
    <t>ล่วงหน้า</t>
  </si>
  <si>
    <t>ชื่อแผนงาน/งาน....................................................</t>
  </si>
  <si>
    <t>ชื่อผลผลิต/โครงการ ........................................................</t>
  </si>
  <si>
    <t>กิจกรรมที่    1      (ชื่อ)  กิจกรรม..................................................</t>
  </si>
  <si>
    <t>" ตัวอย่าง "</t>
  </si>
  <si>
    <t>ผลผลิต/แผนงาน/โครงการ</t>
  </si>
  <si>
    <t xml:space="preserve">                      งบเงินอุดหนุนเฉพาะค่าใช้จ่ายบุคลากรเท่านั้น</t>
  </si>
  <si>
    <t>4. สรุปความเชื่อมโยงของเป้าหมายการให้บริการมหาวิทยาลัยกับเป้าหมายการให้บริการหน่วยงาน และงบประมาณ</t>
  </si>
  <si>
    <t>6. สรุปการทบทวนผลผลิต/โครงการ</t>
  </si>
  <si>
    <t>7. แบบแสดงรายละเอียดผลผลิต (1ชุด : 1 ผลผลิต)</t>
  </si>
  <si>
    <t>8. แบบแสดงรายละเอียดกิจกรรม (1 ชุด :  1 กิจกรรมภายใต้ผลผลิต/โครงการ )</t>
  </si>
  <si>
    <t>9. แบบแสดงรายละเอียด : กิจกรรม.........................................</t>
  </si>
  <si>
    <t>9. แบบแสดงรายละเอียดกิจกรรมการจัดการเรียนการสอนด้านรัฐศาสตร์</t>
  </si>
  <si>
    <t xml:space="preserve">                   2.รายจ่ายอื่นๆ (ทุกงบรายจ่าย)</t>
  </si>
  <si>
    <t>1.งานบริการวิชาการ</t>
  </si>
  <si>
    <t>แก่ชุมชน</t>
  </si>
  <si>
    <t>1.งานวิจัยเพื่อสร้าง</t>
  </si>
  <si>
    <t>องค์ความรู้</t>
  </si>
  <si>
    <t xml:space="preserve">       รัฐศาสตร์</t>
  </si>
  <si>
    <t>1.จำนวนผู้สำเร็จการศึกษา</t>
  </si>
  <si>
    <t xml:space="preserve"> - เชิงปริมาณ</t>
  </si>
  <si>
    <t xml:space="preserve"> - เชิงคุณภาพ</t>
  </si>
  <si>
    <t>2.ร้อยละของผู้สำเร็จการศึกษา</t>
  </si>
  <si>
    <t>จบการศึกษาตามมาตรฐานหลักสูตร</t>
  </si>
  <si>
    <t>%</t>
  </si>
  <si>
    <t xml:space="preserve">    แผน</t>
  </si>
  <si>
    <t xml:space="preserve">    1.2 ค่าจ้างพนักงานมหาวิทยาลัย</t>
  </si>
  <si>
    <t xml:space="preserve">    1.3 ค่าจ้างประจำ</t>
  </si>
  <si>
    <t xml:space="preserve">    1.4 ค่าจ้างชั่วคราว</t>
  </si>
  <si>
    <t xml:space="preserve">          - อัตราเดิม 30 อัตรา</t>
  </si>
  <si>
    <t>รวมเงินอัตราเดิมทั้งหมด = เงินอัตราเดิม+เงินเลื่อนขั้น</t>
  </si>
  <si>
    <t>(17,129,600 = 16,160,000+969,600)</t>
  </si>
  <si>
    <t xml:space="preserve">                        </t>
  </si>
  <si>
    <t>1.2 ค่าจ้างพนักงานมหาวิทยาลัย</t>
  </si>
  <si>
    <t xml:space="preserve">          - อัตราเดิม 10 อัตรา</t>
  </si>
  <si>
    <t>(9,010,000 = 8,500,000+510,000)</t>
  </si>
  <si>
    <t xml:space="preserve">          - สมทบเงินประจำตำแหน่งทางวิชาการ</t>
  </si>
  <si>
    <t xml:space="preserve">         - ค่าเช่าที่ดินวัดเทพลีลา</t>
  </si>
  <si>
    <t xml:space="preserve">                </t>
  </si>
  <si>
    <t xml:space="preserve">                                      </t>
  </si>
  <si>
    <t>4.1.1 ค่าใช้จ่ายเกี่ยวกับบุคคลากร</t>
  </si>
  <si>
    <t xml:space="preserve">                - อัตราใหม่ 2 อัตรา</t>
  </si>
  <si>
    <t xml:space="preserve">                - เงินประจำตำแหน่งทางวิชาการ</t>
  </si>
  <si>
    <t>1.รวมเงินอัตราเดิมทั้งหมด = เงินอัตราเดิม+เงินเลื่อนขั้น</t>
  </si>
  <si>
    <t>2.เงินประจำตำแหน่งทางวิชาการ</t>
  </si>
  <si>
    <t>3.นักวิชาการศึกษาเทียบเท่าระดับ 4  จำนวน 2 อัตรา</t>
  </si>
  <si>
    <t>ตามรายละเอียดเอกสารที่แนบ</t>
  </si>
  <si>
    <t>สรุปรายละเอียดคำของบประมาณหมวดเงินอุดหนุนพนักงานมหาวิทยาลัยของรัฐ (ขอตั้งอัตราใหม่)</t>
  </si>
  <si>
    <t xml:space="preserve">        - อัตราเดิม  3 อัตรา</t>
  </si>
  <si>
    <t>(435,000 = 435,000+148,920)</t>
  </si>
  <si>
    <t>(รศ. 9 = 9,900x2x12  = 237,600)</t>
  </si>
  <si>
    <t xml:space="preserve"> = 619,020 บาท</t>
  </si>
  <si>
    <t>(10,720 บาท x 2 อัตรา x 6 เดือน = 128,640 บาท)</t>
  </si>
  <si>
    <t>อัตราเดิม         21      อัตรา  = 6,675,360.- บาท x 6% = 400,530 บาท</t>
  </si>
  <si>
    <t xml:space="preserve">      = 7,075,890 บาท</t>
  </si>
  <si>
    <t xml:space="preserve"> =    3,547,080.- บาท X 6% = 212,830  บาท</t>
  </si>
  <si>
    <t xml:space="preserve"> =    3,759,910 บาท</t>
  </si>
  <si>
    <t>เงินเดือน</t>
  </si>
  <si>
    <t>4.1.1 เงินอุดหนุนโครงการต่างๆของคณะฯ</t>
  </si>
  <si>
    <t xml:space="preserve">        - โครงการวิจัยต่อเนื่องที่ร่วมมือกับระดับประเทศของคณะฯ</t>
  </si>
  <si>
    <t xml:space="preserve">           นานาชาติของคณะรัฐศาสตร์</t>
  </si>
  <si>
    <t xml:space="preserve">        - โครงการสัมมนาของคณะรัฐศาสตร์</t>
  </si>
  <si>
    <t>เกษียณอายุราชการปี……….)</t>
  </si>
  <si>
    <t>อายุราชการ ปี ………)</t>
  </si>
  <si>
    <t>1.จำนวนที่นักศึกษาที่คงอยู่  จำนวน  98,557   คน</t>
  </si>
  <si>
    <t>1.จำนวนที่นักศึกษาที่คงอยู่  จำนวน  6,627   คน</t>
  </si>
  <si>
    <t xml:space="preserve">     ผลิตบัณฑิตด้านกฎหมายที่มีความรู้ควบคู่กับคุณธรรม และจริยธรรม ออกไปรับใช้สังคมอย่างมีคุณภาพ</t>
  </si>
  <si>
    <r>
      <t xml:space="preserve">หมายเหตุ  1.รายจ่ายขั้นต่ำ </t>
    </r>
    <r>
      <rPr>
        <sz val="14"/>
        <rFont val="TH SarabunPSK"/>
        <family val="2"/>
      </rPr>
      <t>(งบบุคลากร ,งบดำเนินงาน</t>
    </r>
    <r>
      <rPr>
        <b/>
        <sz val="14"/>
        <rFont val="TH SarabunPSK"/>
        <family val="2"/>
      </rPr>
      <t>(ยกเว้นค่าใช้สอย,ค่าวัสดุและค่าสาธารณูปโภคบางส่วน)</t>
    </r>
  </si>
  <si>
    <r>
      <t xml:space="preserve">                  </t>
    </r>
    <r>
      <rPr>
        <b/>
        <sz val="14"/>
        <rFont val="TH SarabunPSK"/>
        <family val="2"/>
      </rPr>
      <t xml:space="preserve"> 2.รายจ่ายอื่นๆ (ทุกงบรายจ่าย)</t>
    </r>
  </si>
  <si>
    <r>
      <t>หมายเหตุ :</t>
    </r>
    <r>
      <rPr>
        <sz val="14"/>
        <rFont val="TH SarabunPSK"/>
        <family val="2"/>
      </rPr>
      <t xml:space="preserve"> * เป็นผลการดำเนินงานในไตรมาสที่ 1 ของปีงบประมาณปัจจุบัน</t>
    </r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</si>
  <si>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* เป็นผลการดำเนินงานในไตรมาสที่ 1 ของปีงบประมาณปัจจุบัน</t>
    </r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</si>
  <si>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* เป็นผลการดำเนินงานในไตรมาสที่ 1 ของปีงบประมาณปัจจุบัน</t>
    </r>
  </si>
  <si>
    <r>
      <t xml:space="preserve">หมายเหตุ     1.รายจ่ายขั้นต่ำ </t>
    </r>
    <r>
      <rPr>
        <sz val="14"/>
        <rFont val="TH SarabunPSK"/>
        <family val="2"/>
      </rPr>
      <t>(งบบุคลากร ,งบดำเนินงาน</t>
    </r>
    <r>
      <rPr>
        <b/>
        <sz val="14"/>
        <rFont val="TH SarabunPSK"/>
        <family val="2"/>
      </rPr>
      <t>(ยกเว้นค่าใช้สอย,ค่าวัสดุและค่าสาธารณูปโภคบางส่วน)</t>
    </r>
  </si>
  <si>
    <r>
      <t xml:space="preserve">                    </t>
    </r>
    <r>
      <rPr>
        <b/>
        <sz val="14"/>
        <rFont val="TH SarabunPSK"/>
        <family val="2"/>
      </rPr>
      <t xml:space="preserve"> 2.รายจ่ายอื่นๆ (ทุกงบรายจ่าย)</t>
    </r>
  </si>
  <si>
    <r>
      <t xml:space="preserve">หมายเหตุ      1.รายจ่ายขั้นต่ำ </t>
    </r>
    <r>
      <rPr>
        <sz val="14"/>
        <rFont val="TH SarabunPSK"/>
        <family val="2"/>
      </rPr>
      <t>(งบบุคลากร ,งบดำเนินงาน</t>
    </r>
    <r>
      <rPr>
        <b/>
        <sz val="14"/>
        <rFont val="TH SarabunPSK"/>
        <family val="2"/>
      </rPr>
      <t>(ยกเว้นค่าใช้สอย,ค่าวัสดุและค่าสาธารณูปโภคบางส่วน)</t>
    </r>
  </si>
  <si>
    <t>อัตราใหม่ 2 อัตรา = ( 10,720 x 2 x 6 เดือน) = 128,640.00 บาท</t>
  </si>
  <si>
    <t>กระทรวงการอุดมศึกษา วิทยาศาสตร์ วิจัย และนวัตกรรม</t>
  </si>
  <si>
    <t>การอุดมศึกษา วิทยาศาสตร์ วิจัย และนวัตกรรม</t>
  </si>
  <si>
    <t>งบประมาณปี 2566</t>
  </si>
  <si>
    <t>ในปีงบประมาณ 2565 (30 ก.ย.65) อัตรา</t>
  </si>
  <si>
    <t>2565 (กันยายน 2565) อัตราเลขที่ 779</t>
  </si>
  <si>
    <t>ปีงบประมาณ 2565</t>
  </si>
  <si>
    <t>นางประภาพร  รักราม ซึ่งเสียชีวิต</t>
  </si>
  <si>
    <r>
      <t xml:space="preserve">งบรายจ่าย-รายการ
</t>
    </r>
    <r>
      <rPr>
        <b/>
        <sz val="12"/>
        <color rgb="FFC00000"/>
        <rFont val="TH SarabunPSK"/>
        <family val="2"/>
      </rPr>
      <t>( จัดลำดับความสำคัญโดยเรียงจากมากไปน้อย 1-10 รายการ )</t>
    </r>
  </si>
  <si>
    <t xml:space="preserve">   3. ......................................................................................</t>
  </si>
  <si>
    <t xml:space="preserve">   4. ......................................................................................</t>
  </si>
  <si>
    <t xml:space="preserve">   5. ......................................................................................</t>
  </si>
  <si>
    <t xml:space="preserve">    1. ปรับปรุงดาดฟ้าอาคารคณะรัฐศาสตร์</t>
  </si>
  <si>
    <t>เนื่องจากอาคารเก่าคณะรัฐศาสตร์ สร้างตั้งแต่ปี พ.ศ.2548 ทำให้ระบบกันซึม บริเวณพื้นดาดฟ้าและบริเวณหลังคา มีการชำรุด ทำให้เป็นปัญหาขณะที่มีฝนตก ทำให้น้ำฝนซึมลงสู่ห้องต่าง ๆ ทำให้เกิดความเสียหาย จึงมีความจำเป็นต้องปรับปรุงพื้นที่ดังกล่าวให้อยู่ในสภาพที่ดีเหมาะสมกับการปฏิบัติงานให้เกิดประสิทธิภาพ</t>
  </si>
  <si>
    <t xml:space="preserve">   2. ......................................................................................</t>
  </si>
  <si>
    <t>หมายเหตุ     จัดลำดับความสำคัญโดยเรียงจากความสำคัญมากที่สุดไปความสำคัญน้อยที่สุด</t>
  </si>
  <si>
    <t>งบประมาณ</t>
  </si>
  <si>
    <t>เครื่อง</t>
  </si>
  <si>
    <t>เพื่อทดแทนของเดิม (งานสำนักงานเลขา 2 เครื่อง)</t>
  </si>
  <si>
    <t xml:space="preserve">   2. เครื่องคอมพิวเตอร์ All In One สำหรับสำนักงาน ราคาเครื่องละ 17,000 บาท</t>
  </si>
  <si>
    <t xml:space="preserve">   1. เครื่องคอมพิวเตอร์สำหรับประมวลผล แบบที่ 1 (จอแสดงภาพไม่น้อยกว่า 19 นิ้ว) ราคาเครื่องละ 22,000 บาท</t>
  </si>
  <si>
    <t xml:space="preserve">   3. เครื่องพิมพ์เลเซอร์ หรือ LED ขาวดำ ชนิด Network แบบที่ 1 (28 หน้า/นาที) ราคาเครื่องละ 7,900 บาท</t>
  </si>
  <si>
    <t xml:space="preserve">   4. โทรทัศน์ แอลอีดี (LED TV) แบบ Smart TV ระดับความละเอียดจอภาพ 3840x2160 พิกเซล ขนาด 65 นิ้ว ราคาเครื่องละ 27,700 บาท</t>
  </si>
  <si>
    <t xml:space="preserve">   5. อุปกรณ์กระจายสัญญาณ ขนาด 16 ช่องราคาเครื่องละ 2,800 บาท</t>
  </si>
  <si>
    <t>เพื่อทดแทนของเดิมและใช้สำหรับการเรียนการสอน ณ อาคารคณะรัฐศาสตร์ ( สาขาวิชารัฐศาสตร์ 2 เครื่อง)</t>
  </si>
  <si>
    <t>เพื่อทดแทนของเดิมและใช้สำหรับการเรียนการสอน ณ อาคารคณะรัฐศาสตร์ (งานสำนักงานเลขา 2 เครื่อง)</t>
  </si>
  <si>
    <t>เพื่อทดแทนของเดิมและใช้สำหรับการเรียนการสอน ณ อาคารคณะรัฐศาสตร์ (งานสำนักงานเลขา 5 เครื่อง, สาขาวิชารัฐศาสตร์ 5 เครื่อง)</t>
  </si>
  <si>
    <t xml:space="preserve">   6. อุปกรณ์กระจายสัญญาณไร้สาย (Access Point) ราคาเครื่องละ 5,400 บาท</t>
  </si>
  <si>
    <t>เพื่อเพิ่มประสิทธิภาพในการจัดการเรียนการสอนของคณะรัฐศาสตร์ ( สาขาวิชารัฐศาสตร์ 2 เครื่อง)</t>
  </si>
  <si>
    <t>เพื่อทดแทนของเดิมเนื่องจากของเดิมใช้มานานหลายปี และมีความชำรุดเสียหาย (งานสำนักงานเลขา 1 เครื่อง)</t>
  </si>
  <si>
    <t xml:space="preserve">   7. เก้าอี้สำนักงาน ราคาตัวละ 2,500 บาท</t>
  </si>
  <si>
    <t>ตัว</t>
  </si>
  <si>
    <t xml:space="preserve">   8. เครื่องสแกนเนอร์สำหรับงานเก็บเอกสารทั่วไป ราคาเครื่องละ 3,200 บาท</t>
  </si>
  <si>
    <t xml:space="preserve">   9. โต๊ะทำงานขนาด 120x60x75 ซม. ราคาตัวละ 2,900 บาท</t>
  </si>
  <si>
    <t xml:space="preserve">   10. เครื่องทำน้ำร้อนน้ำเย็น ราคาเครื่องละ 8,000 บาท</t>
  </si>
  <si>
    <t xml:space="preserve">   11. เครื่องสำรองไฟฟ้า (UPS) ขนาด 1 Kva ราคาเครื่องละ 5,800 บาท</t>
  </si>
  <si>
    <t xml:space="preserve">   12. เครื่องฉายภาพ 3 มิติ ราคาเครื่องละ 20,000 บาท</t>
  </si>
  <si>
    <t>รายการ</t>
  </si>
  <si>
    <t>งาน</t>
  </si>
  <si>
    <t>เพื่อทดแทนของเดิมเนื่องจากมีความชำรุดเสียหาย (งานสำนักงานเลขา 3 ตัว)</t>
  </si>
  <si>
    <t>ปี 2565 (งบที่ได้รับจัดสรร)</t>
  </si>
  <si>
    <t>ปี 2566 (คำขอตั้ง)</t>
  </si>
  <si>
    <t>หน่วย : บาท</t>
  </si>
  <si>
    <t xml:space="preserve">   1. .............................................................................................</t>
  </si>
  <si>
    <t xml:space="preserve">   2. .............................................................................................</t>
  </si>
  <si>
    <t xml:space="preserve">   3. .............................................................................................</t>
  </si>
  <si>
    <t xml:space="preserve">   4. .............................................................................................</t>
  </si>
  <si>
    <t xml:space="preserve">   5. .............................................................................................</t>
  </si>
  <si>
    <t xml:space="preserve">   6. .............................................................................................</t>
  </si>
  <si>
    <t xml:space="preserve">   7. .............................................................................................</t>
  </si>
  <si>
    <t xml:space="preserve">   8. .............................................................................................</t>
  </si>
  <si>
    <t xml:space="preserve">   9. .............................................................................................</t>
  </si>
  <si>
    <t xml:space="preserve">   10. .............................................................................................</t>
  </si>
  <si>
    <t xml:space="preserve">   1. ......................................................................................</t>
  </si>
  <si>
    <t xml:space="preserve"> = 15,285,600.- บาท x 6% = 1,375,704.00 บาท</t>
  </si>
  <si>
    <t xml:space="preserve"> = 583,920.- บาท X 4% = 35,100 บาท</t>
  </si>
  <si>
    <t>สรุปงบประมาณรายจ่ายประจำปีงบประมาณที่ขอตั้ง พ.ศ.2567</t>
  </si>
  <si>
    <t>สรุปงบประมาณรายจ่ายประจำปีงบประมาณ พ.ศ. 2567</t>
  </si>
  <si>
    <t>งบประมาณปี 2567</t>
  </si>
  <si>
    <t>เพิ่มขึ้น จากปี 2566</t>
  </si>
  <si>
    <t xml:space="preserve">     1.  ด้านการจัดการศึกษา :  ผลิตบัณฑิตด้านกฎหมายที่มีความรู้ ควบคู่คุณธรรมและจริยธรรม พัฒนาหลักสูตร ให้มีความเหมาะสม ทันสมัย ได้มาตรฐาน ประสานความร่วมมือ กับองค์กรภายใน และภายนอก เพื่อนำความรู้สู่ปวงชน</t>
  </si>
  <si>
    <t xml:space="preserve">     2.  ด้านวิจัย :  ส่งเสริมและสนับสนุน ด้านวิจัย เพื่อสร้างองค์ความรู้ใหม่ ในด้านกฎหมาย เพื่อสนองตอบต่อความต้องการในการนำไปพัฒนาองค์กร และประเทศ</t>
  </si>
  <si>
    <t xml:space="preserve">          </t>
  </si>
  <si>
    <t xml:space="preserve">     3 . ด้านการบริหารจัดการ : ปรับปรุงและพัฒนาระบบบริหารจัดการของคณะโดยใช้หลักธรรมาภิบาลให้มีประสิทธิภาพ ทันสมัย ได้มาตรฐาน พร้อมทั้งพัฒนาศักยภาพของบุคลากรให้ปฏิบัติงานอย่างมีประสิทธิภาพ และเกิดประสิทธิผล</t>
  </si>
  <si>
    <t>สรุปรายละเอียดงบประมาณรายจ่ายจากรายได้ประจำปีงบประมาณที่ขอตั้ง พ.ศ. 2567</t>
  </si>
  <si>
    <t>สรุปรายละเอียดงบประมาณรายจ่ายประจำปีงบประมาณ พ.ศ.2567</t>
  </si>
  <si>
    <t>งบประมาณปี
2567</t>
  </si>
  <si>
    <t xml:space="preserve">   4. งบเงินอุดหนุน</t>
  </si>
  <si>
    <r>
      <t xml:space="preserve">              </t>
    </r>
    <r>
      <rPr>
        <b/>
        <sz val="14"/>
        <rFont val="TH SarabunPSK"/>
        <family val="2"/>
      </rPr>
      <t>2.รายจ่ายอื่นๆ (ทุกงบรายจ่าย)</t>
    </r>
  </si>
  <si>
    <t xml:space="preserve">                 งบเงินอุดหนุนเฉพาะค่าใช้จ่ายบุคลากรเท่านั้น</t>
  </si>
  <si>
    <t>5. งบประมาณปี 2567 จำแนกตามกิจกรรมของผลิต</t>
  </si>
  <si>
    <t>2566-2570</t>
  </si>
  <si>
    <r>
      <t xml:space="preserve">o </t>
    </r>
    <r>
      <rPr>
        <sz val="14"/>
        <rFont val="TH SarabunPSK"/>
        <family val="2"/>
      </rPr>
      <t>ภารกิจพื้นฐาน</t>
    </r>
  </si>
  <si>
    <r>
      <t xml:space="preserve">o </t>
    </r>
    <r>
      <rPr>
        <sz val="14"/>
        <rFont val="TH SarabunPSK"/>
        <family val="2"/>
      </rPr>
      <t>ภารกิจยุทธศาสตร์</t>
    </r>
  </si>
  <si>
    <r>
      <t xml:space="preserve">þ </t>
    </r>
    <r>
      <rPr>
        <sz val="14"/>
        <rFont val="TH SarabunPSK"/>
        <family val="2"/>
      </rPr>
      <t>ภารกิจพื้นฐาน</t>
    </r>
  </si>
  <si>
    <r>
      <rPr>
        <sz val="10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>กิจกรรมหลัก</t>
    </r>
  </si>
  <si>
    <r>
      <rPr>
        <sz val="10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>กิจกรรมรอง</t>
    </r>
  </si>
  <si>
    <r>
      <rPr>
        <sz val="10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>กิจกรรมสนับสนุน</t>
    </r>
  </si>
  <si>
    <r>
      <rPr>
        <sz val="10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>กิจกรรมบูรณาการ</t>
    </r>
  </si>
  <si>
    <r>
      <rPr>
        <sz val="10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>กิจกรรม (โครงการจังหวัด)</t>
    </r>
  </si>
  <si>
    <r>
      <rPr>
        <sz val="10"/>
        <rFont val="Wingdings"/>
        <charset val="2"/>
      </rPr>
      <t>þ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>กิจกรรมหลัก</t>
    </r>
  </si>
  <si>
    <t>ความเชื่อมโยงกับโครงสร้างแผนงาน  (ระบุชื่องาน/โครงการ) จัดการเรียนการสอนด้านสังคมศาสตร์</t>
  </si>
  <si>
    <t>ความเชื่อมโยงกับโครงสร้างแผนงาน (ระบุชื่องาน/โครงการ) จัดการเรียนการสอนด้านสังคมศาสตร์</t>
  </si>
  <si>
    <r>
      <t xml:space="preserve">ประเภทกิจกรรม         </t>
    </r>
    <r>
      <rPr>
        <sz val="10"/>
        <rFont val="TH SarabunPSK"/>
        <family val="2"/>
      </rPr>
      <t xml:space="preserve"> </t>
    </r>
    <r>
      <rPr>
        <sz val="14"/>
        <rFont val="Wingdings"/>
        <charset val="2"/>
      </rPr>
      <t>o</t>
    </r>
    <r>
      <rPr>
        <sz val="14"/>
        <rFont val="TH SarabunPSK"/>
        <family val="2"/>
      </rPr>
      <t xml:space="preserve"> กิจกรรมหลัก        </t>
    </r>
    <r>
      <rPr>
        <sz val="14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 xml:space="preserve">กิจกรรมรอง      </t>
    </r>
    <r>
      <rPr>
        <sz val="16"/>
        <rFont val="TH SarabunPSK"/>
        <family val="2"/>
      </rPr>
      <t xml:space="preserve"> </t>
    </r>
    <r>
      <rPr>
        <sz val="14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 xml:space="preserve"> กิจกรรมสนับสนุน        </t>
    </r>
    <r>
      <rPr>
        <sz val="14"/>
        <rFont val="Wingdings"/>
        <charset val="2"/>
      </rPr>
      <t>o</t>
    </r>
    <r>
      <rPr>
        <sz val="14"/>
        <rFont val="TH SarabunPSK"/>
        <family val="2"/>
      </rPr>
      <t xml:space="preserve">  กิจกรรมบูรณาการ      </t>
    </r>
    <r>
      <rPr>
        <sz val="14"/>
        <rFont val="Wingdings"/>
        <charset val="2"/>
      </rPr>
      <t>o</t>
    </r>
    <r>
      <rPr>
        <sz val="14"/>
        <rFont val="TH SarabunPSK"/>
        <family val="2"/>
      </rPr>
      <t xml:space="preserve"> กิจกรรม(โครงการจังหวัด)</t>
    </r>
  </si>
  <si>
    <t>กิจกรรมที่  1      กิจกรรมการจัดการเรียนการสอนด้านรัฐศาสตร์</t>
  </si>
  <si>
    <r>
      <t xml:space="preserve">ประเภทกิจกรรม        </t>
    </r>
    <r>
      <rPr>
        <sz val="16"/>
        <rFont val="TH SarabunPSK"/>
        <family val="2"/>
      </rPr>
      <t xml:space="preserve"> </t>
    </r>
    <r>
      <rPr>
        <sz val="14"/>
        <rFont val="Wingdings"/>
        <charset val="2"/>
      </rPr>
      <t>þ</t>
    </r>
    <r>
      <rPr>
        <sz val="14"/>
        <rFont val="TH SarabunPSK"/>
        <family val="2"/>
      </rPr>
      <t xml:space="preserve"> กิจกรรมหลัก        </t>
    </r>
    <r>
      <rPr>
        <sz val="14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 xml:space="preserve">กิจกรรมรอง      </t>
    </r>
    <r>
      <rPr>
        <sz val="16"/>
        <rFont val="TH SarabunPSK"/>
        <family val="2"/>
      </rPr>
      <t xml:space="preserve"> </t>
    </r>
    <r>
      <rPr>
        <sz val="14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 xml:space="preserve"> กิจกรรมสนับสนุน        </t>
    </r>
    <r>
      <rPr>
        <sz val="14"/>
        <rFont val="Wingdings"/>
        <charset val="2"/>
      </rPr>
      <t>o</t>
    </r>
    <r>
      <rPr>
        <sz val="14"/>
        <rFont val="TH SarabunPSK"/>
        <family val="2"/>
      </rPr>
      <t xml:space="preserve">  กิจกรรมบูรณาการ      </t>
    </r>
    <r>
      <rPr>
        <sz val="14"/>
        <rFont val="Wingdings"/>
        <charset val="2"/>
      </rPr>
      <t>o</t>
    </r>
    <r>
      <rPr>
        <sz val="14"/>
        <rFont val="TH SarabunPSK"/>
        <family val="2"/>
      </rPr>
      <t xml:space="preserve"> กิจกรรม(โครงการจังหวัด)</t>
    </r>
  </si>
  <si>
    <t>ปี 2566 (งบที่ได้รับจัดสรร)</t>
  </si>
  <si>
    <t>ปี 2567 (คำขอตั้ง)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</si>
</sst>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000"/>
    <numFmt numFmtId="188" formatCode="_-* #,##0_-;\-* #,##0_-;_-* &quot;-&quot;??_-;_-@_-"/>
    <numFmt numFmtId="189" formatCode="_-* #,##0.0000_-;\-* #,##0.0000_-;_-* &quot;-&quot;??_-;_-@_-"/>
  </numFmts>
  <fonts count="3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b/>
      <sz val="16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  <font>
      <sz val="14"/>
      <name val="Arial"/>
      <family val="2"/>
    </font>
    <font>
      <sz val="10"/>
      <name val="Wingdings"/>
      <charset val="2"/>
    </font>
    <font>
      <sz val="14"/>
      <name val="Cordia New"/>
      <family val="2"/>
    </font>
    <font>
      <b/>
      <sz val="14"/>
      <name val="Cordia New"/>
      <family val="2"/>
      <charset val="222"/>
    </font>
    <font>
      <sz val="12"/>
      <name val="Cordia New"/>
      <family val="2"/>
    </font>
    <font>
      <sz val="10"/>
      <name val="Arial"/>
      <family val="2"/>
    </font>
    <font>
      <sz val="10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24"/>
      <name val="TH SarabunPSK"/>
      <family val="2"/>
    </font>
    <font>
      <sz val="16"/>
      <name val="TH SarabunPSK"/>
      <family val="2"/>
    </font>
    <font>
      <sz val="16"/>
      <name val="Arial"/>
      <family val="2"/>
    </font>
    <font>
      <b/>
      <sz val="10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b/>
      <sz val="22"/>
      <name val="TH SarabunPSK"/>
      <family val="2"/>
    </font>
    <font>
      <b/>
      <sz val="14"/>
      <color rgb="FFC00000"/>
      <name val="TH SarabunPSK"/>
      <family val="2"/>
    </font>
    <font>
      <b/>
      <sz val="12"/>
      <color rgb="FFC00000"/>
      <name val="TH SarabunPSK"/>
      <family val="2"/>
    </font>
    <font>
      <b/>
      <sz val="10"/>
      <name val="Arial"/>
      <family val="2"/>
    </font>
    <font>
      <sz val="14"/>
      <name val="Wingdings"/>
      <charset val="2"/>
    </font>
    <font>
      <sz val="10"/>
      <name val="TH SarabunPSK"/>
      <family val="2"/>
      <charset val="2"/>
    </font>
  </fonts>
  <fills count="3">
    <fill>
      <patternFill patternType="none"/>
    </fill>
    <fill>
      <patternFill patternType="gray125"/>
    </fill>
    <fill>
      <patternFill patternType="gray0625">
        <fgColor indexed="22"/>
        <bgColor indexed="9"/>
      </patternFill>
    </fill>
  </fills>
  <borders count="6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37">
    <xf numFmtId="0" fontId="0" fillId="0" borderId="0" xfId="0"/>
    <xf numFmtId="0" fontId="4" fillId="0" borderId="0" xfId="0" applyFont="1"/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Border="1"/>
    <xf numFmtId="0" fontId="5" fillId="0" borderId="0" xfId="0" applyFont="1"/>
    <xf numFmtId="0" fontId="4" fillId="0" borderId="0" xfId="0" applyFont="1" applyFill="1"/>
    <xf numFmtId="4" fontId="4" fillId="0" borderId="0" xfId="0" applyNumberFormat="1" applyFont="1"/>
    <xf numFmtId="0" fontId="4" fillId="0" borderId="2" xfId="0" applyFont="1" applyBorder="1"/>
    <xf numFmtId="0" fontId="3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5" fillId="0" borderId="0" xfId="0" applyFont="1" applyAlignment="1"/>
    <xf numFmtId="0" fontId="4" fillId="0" borderId="3" xfId="0" applyFont="1" applyFill="1" applyBorder="1" applyAlignment="1">
      <alignment vertical="top" wrapText="1"/>
    </xf>
    <xf numFmtId="0" fontId="5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0" fillId="0" borderId="0" xfId="0" applyBorder="1"/>
    <xf numFmtId="0" fontId="1" fillId="0" borderId="0" xfId="0" applyFont="1"/>
    <xf numFmtId="188" fontId="8" fillId="0" borderId="0" xfId="1" applyNumberFormat="1" applyFont="1" applyBorder="1"/>
    <xf numFmtId="0" fontId="8" fillId="0" borderId="0" xfId="2"/>
    <xf numFmtId="0" fontId="8" fillId="0" borderId="0" xfId="2" applyAlignment="1">
      <alignment horizontal="center"/>
    </xf>
    <xf numFmtId="0" fontId="8" fillId="0" borderId="0" xfId="2" applyBorder="1" applyAlignment="1">
      <alignment horizontal="center"/>
    </xf>
    <xf numFmtId="0" fontId="8" fillId="0" borderId="0" xfId="2" applyBorder="1"/>
    <xf numFmtId="0" fontId="8" fillId="0" borderId="0" xfId="2" applyFont="1" applyBorder="1"/>
    <xf numFmtId="0" fontId="8" fillId="0" borderId="0" xfId="2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3" fontId="0" fillId="0" borderId="0" xfId="0" applyNumberFormat="1"/>
    <xf numFmtId="0" fontId="10" fillId="0" borderId="0" xfId="2" applyFont="1" applyBorder="1"/>
    <xf numFmtId="0" fontId="9" fillId="0" borderId="0" xfId="2" applyFont="1" applyBorder="1"/>
    <xf numFmtId="0" fontId="9" fillId="0" borderId="0" xfId="2" applyFont="1" applyBorder="1" applyAlignment="1">
      <alignment horizontal="center"/>
    </xf>
    <xf numFmtId="188" fontId="8" fillId="0" borderId="0" xfId="2" applyNumberFormat="1" applyBorder="1"/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/>
    <xf numFmtId="0" fontId="15" fillId="0" borderId="0" xfId="0" applyFont="1"/>
    <xf numFmtId="0" fontId="15" fillId="0" borderId="7" xfId="0" applyFont="1" applyBorder="1"/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Border="1"/>
    <xf numFmtId="0" fontId="19" fillId="0" borderId="0" xfId="0" applyFont="1"/>
    <xf numFmtId="0" fontId="14" fillId="0" borderId="0" xfId="0" applyFont="1" applyFill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/>
    <xf numFmtId="0" fontId="19" fillId="0" borderId="10" xfId="0" applyFont="1" applyFill="1" applyBorder="1" applyAlignment="1"/>
    <xf numFmtId="0" fontId="19" fillId="0" borderId="0" xfId="0" applyFont="1" applyFill="1" applyBorder="1" applyAlignment="1"/>
    <xf numFmtId="0" fontId="14" fillId="0" borderId="7" xfId="0" applyFont="1" applyBorder="1"/>
    <xf numFmtId="0" fontId="19" fillId="0" borderId="7" xfId="0" applyFont="1" applyBorder="1"/>
    <xf numFmtId="0" fontId="19" fillId="0" borderId="7" xfId="0" applyFont="1" applyBorder="1" applyAlignment="1">
      <alignment horizontal="left" shrinkToFit="1"/>
    </xf>
    <xf numFmtId="0" fontId="19" fillId="0" borderId="11" xfId="0" applyFont="1" applyBorder="1"/>
    <xf numFmtId="0" fontId="19" fillId="0" borderId="17" xfId="0" applyFont="1" applyBorder="1" applyAlignment="1">
      <alignment horizontal="right" vertical="top" wrapText="1"/>
    </xf>
    <xf numFmtId="0" fontId="19" fillId="0" borderId="18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right" vertical="top" wrapText="1"/>
    </xf>
    <xf numFmtId="0" fontId="19" fillId="0" borderId="9" xfId="0" applyFont="1" applyBorder="1" applyAlignment="1">
      <alignment vertical="top" wrapText="1"/>
    </xf>
    <xf numFmtId="188" fontId="19" fillId="0" borderId="0" xfId="1" applyNumberFormat="1" applyFont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188" fontId="19" fillId="0" borderId="7" xfId="1" applyNumberFormat="1" applyFont="1" applyBorder="1" applyAlignment="1">
      <alignment vertical="top" wrapText="1"/>
    </xf>
    <xf numFmtId="0" fontId="19" fillId="0" borderId="20" xfId="0" applyFont="1" applyBorder="1" applyAlignment="1">
      <alignment vertical="top" wrapText="1"/>
    </xf>
    <xf numFmtId="0" fontId="19" fillId="0" borderId="19" xfId="0" applyFont="1" applyBorder="1"/>
    <xf numFmtId="0" fontId="19" fillId="0" borderId="20" xfId="0" applyFont="1" applyBorder="1"/>
    <xf numFmtId="0" fontId="19" fillId="0" borderId="8" xfId="0" applyFont="1" applyBorder="1"/>
    <xf numFmtId="0" fontId="19" fillId="0" borderId="0" xfId="0" applyFont="1" applyBorder="1"/>
    <xf numFmtId="0" fontId="19" fillId="0" borderId="9" xfId="0" applyFont="1" applyBorder="1"/>
    <xf numFmtId="0" fontId="19" fillId="0" borderId="0" xfId="0" applyFont="1" applyBorder="1" applyAlignment="1">
      <alignment horizontal="left"/>
    </xf>
    <xf numFmtId="0" fontId="19" fillId="0" borderId="10" xfId="0" applyFont="1" applyBorder="1"/>
    <xf numFmtId="0" fontId="14" fillId="0" borderId="0" xfId="0" applyFont="1" applyFill="1" applyAlignment="1">
      <alignment vertical="top"/>
    </xf>
    <xf numFmtId="0" fontId="19" fillId="0" borderId="0" xfId="0" applyFont="1" applyAlignment="1">
      <alignment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0" xfId="0" applyFont="1"/>
    <xf numFmtId="0" fontId="22" fillId="0" borderId="8" xfId="0" applyFont="1" applyBorder="1"/>
    <xf numFmtId="0" fontId="22" fillId="0" borderId="2" xfId="0" applyFont="1" applyBorder="1"/>
    <xf numFmtId="0" fontId="22" fillId="0" borderId="0" xfId="0" applyFont="1" applyBorder="1"/>
    <xf numFmtId="0" fontId="22" fillId="0" borderId="0" xfId="0" applyFont="1"/>
    <xf numFmtId="0" fontId="22" fillId="0" borderId="9" xfId="0" applyFont="1" applyBorder="1"/>
    <xf numFmtId="0" fontId="15" fillId="0" borderId="8" xfId="0" applyFont="1" applyBorder="1"/>
    <xf numFmtId="0" fontId="15" fillId="0" borderId="2" xfId="0" applyFont="1" applyBorder="1"/>
    <xf numFmtId="0" fontId="12" fillId="0" borderId="2" xfId="0" applyFont="1" applyBorder="1"/>
    <xf numFmtId="0" fontId="15" fillId="0" borderId="34" xfId="0" applyFont="1" applyBorder="1"/>
    <xf numFmtId="0" fontId="15" fillId="0" borderId="35" xfId="0" applyFont="1" applyBorder="1"/>
    <xf numFmtId="0" fontId="15" fillId="0" borderId="36" xfId="0" applyFont="1" applyBorder="1"/>
    <xf numFmtId="0" fontId="12" fillId="0" borderId="35" xfId="0" applyFont="1" applyBorder="1"/>
    <xf numFmtId="0" fontId="12" fillId="0" borderId="36" xfId="0" applyFont="1" applyBorder="1"/>
    <xf numFmtId="0" fontId="12" fillId="0" borderId="37" xfId="0" applyFont="1" applyBorder="1"/>
    <xf numFmtId="0" fontId="12" fillId="0" borderId="34" xfId="0" applyFont="1" applyBorder="1"/>
    <xf numFmtId="0" fontId="15" fillId="0" borderId="34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3" fontId="22" fillId="0" borderId="8" xfId="0" applyNumberFormat="1" applyFont="1" applyBorder="1"/>
    <xf numFmtId="3" fontId="22" fillId="0" borderId="2" xfId="0" applyNumberFormat="1" applyFont="1" applyBorder="1"/>
    <xf numFmtId="3" fontId="22" fillId="0" borderId="0" xfId="0" applyNumberFormat="1" applyFont="1" applyBorder="1"/>
    <xf numFmtId="3" fontId="22" fillId="0" borderId="0" xfId="0" applyNumberFormat="1" applyFont="1"/>
    <xf numFmtId="3" fontId="22" fillId="0" borderId="9" xfId="0" applyNumberFormat="1" applyFont="1" applyBorder="1"/>
    <xf numFmtId="0" fontId="23" fillId="0" borderId="34" xfId="0" applyFont="1" applyBorder="1" applyAlignment="1">
      <alignment horizontal="center"/>
    </xf>
    <xf numFmtId="3" fontId="23" fillId="0" borderId="35" xfId="0" applyNumberFormat="1" applyFont="1" applyBorder="1"/>
    <xf numFmtId="3" fontId="23" fillId="0" borderId="36" xfId="0" applyNumberFormat="1" applyFont="1" applyBorder="1"/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/>
    </xf>
    <xf numFmtId="0" fontId="15" fillId="0" borderId="39" xfId="0" applyFont="1" applyBorder="1"/>
    <xf numFmtId="187" fontId="15" fillId="0" borderId="39" xfId="0" applyNumberFormat="1" applyFont="1" applyBorder="1"/>
    <xf numFmtId="188" fontId="16" fillId="0" borderId="39" xfId="1" applyNumberFormat="1" applyFont="1" applyBorder="1"/>
    <xf numFmtId="189" fontId="16" fillId="0" borderId="39" xfId="1" applyNumberFormat="1" applyFont="1" applyBorder="1"/>
    <xf numFmtId="0" fontId="15" fillId="0" borderId="40" xfId="0" applyFont="1" applyBorder="1"/>
    <xf numFmtId="187" fontId="15" fillId="0" borderId="40" xfId="0" applyNumberFormat="1" applyFont="1" applyBorder="1" applyAlignment="1">
      <alignment horizontal="center"/>
    </xf>
    <xf numFmtId="188" fontId="15" fillId="0" borderId="40" xfId="1" applyNumberFormat="1" applyFont="1" applyBorder="1"/>
    <xf numFmtId="189" fontId="15" fillId="0" borderId="40" xfId="1" applyNumberFormat="1" applyFont="1" applyBorder="1"/>
    <xf numFmtId="0" fontId="15" fillId="0" borderId="41" xfId="0" applyFont="1" applyBorder="1"/>
    <xf numFmtId="187" fontId="15" fillId="0" borderId="41" xfId="0" applyNumberFormat="1" applyFont="1" applyBorder="1" applyAlignment="1">
      <alignment horizontal="center"/>
    </xf>
    <xf numFmtId="188" fontId="15" fillId="0" borderId="41" xfId="1" applyNumberFormat="1" applyFont="1" applyBorder="1"/>
    <xf numFmtId="189" fontId="15" fillId="0" borderId="41" xfId="1" applyNumberFormat="1" applyFont="1" applyBorder="1"/>
    <xf numFmtId="0" fontId="15" fillId="0" borderId="41" xfId="0" applyFont="1" applyBorder="1" applyAlignment="1"/>
    <xf numFmtId="0" fontId="15" fillId="0" borderId="41" xfId="0" applyFont="1" applyBorder="1" applyAlignment="1">
      <alignment horizontal="left"/>
    </xf>
    <xf numFmtId="0" fontId="15" fillId="0" borderId="41" xfId="0" applyFont="1" applyBorder="1" applyAlignment="1">
      <alignment horizontal="center"/>
    </xf>
    <xf numFmtId="0" fontId="15" fillId="0" borderId="42" xfId="0" applyFont="1" applyBorder="1"/>
    <xf numFmtId="0" fontId="15" fillId="0" borderId="42" xfId="0" applyFont="1" applyBorder="1" applyAlignment="1">
      <alignment horizontal="left"/>
    </xf>
    <xf numFmtId="0" fontId="15" fillId="0" borderId="42" xfId="0" applyFont="1" applyBorder="1" applyAlignment="1">
      <alignment horizontal="center"/>
    </xf>
    <xf numFmtId="0" fontId="15" fillId="0" borderId="43" xfId="0" applyFont="1" applyBorder="1"/>
    <xf numFmtId="0" fontId="15" fillId="0" borderId="43" xfId="0" applyFont="1" applyBorder="1" applyAlignment="1">
      <alignment horizontal="left"/>
    </xf>
    <xf numFmtId="0" fontId="15" fillId="0" borderId="4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49" fontId="17" fillId="0" borderId="0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187" fontId="15" fillId="0" borderId="0" xfId="0" applyNumberFormat="1" applyFont="1" applyBorder="1"/>
    <xf numFmtId="188" fontId="16" fillId="0" borderId="0" xfId="1" applyNumberFormat="1" applyFont="1" applyBorder="1"/>
    <xf numFmtId="187" fontId="15" fillId="0" borderId="0" xfId="0" applyNumberFormat="1" applyFont="1" applyBorder="1" applyAlignment="1">
      <alignment horizontal="center"/>
    </xf>
    <xf numFmtId="188" fontId="15" fillId="0" borderId="0" xfId="1" applyNumberFormat="1" applyFont="1" applyBorder="1"/>
    <xf numFmtId="0" fontId="15" fillId="0" borderId="0" xfId="0" applyFont="1" applyBorder="1" applyAlignment="1"/>
    <xf numFmtId="49" fontId="15" fillId="0" borderId="0" xfId="0" applyNumberFormat="1" applyFont="1" applyBorder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/>
    </xf>
    <xf numFmtId="188" fontId="16" fillId="0" borderId="44" xfId="1" applyNumberFormat="1" applyFont="1" applyBorder="1" applyAlignment="1">
      <alignment horizontal="right" vertical="top" wrapText="1"/>
    </xf>
    <xf numFmtId="188" fontId="23" fillId="0" borderId="44" xfId="1" applyNumberFormat="1" applyFont="1" applyBorder="1" applyAlignment="1">
      <alignment horizontal="right" vertical="center" wrapText="1"/>
    </xf>
    <xf numFmtId="0" fontId="16" fillId="0" borderId="45" xfId="0" applyFont="1" applyBorder="1" applyAlignment="1">
      <alignment vertical="center"/>
    </xf>
    <xf numFmtId="188" fontId="16" fillId="0" borderId="45" xfId="1" applyNumberFormat="1" applyFont="1" applyBorder="1" applyAlignment="1">
      <alignment horizontal="right" vertical="top" wrapText="1"/>
    </xf>
    <xf numFmtId="188" fontId="16" fillId="0" borderId="32" xfId="1" applyNumberFormat="1" applyFont="1" applyBorder="1" applyAlignment="1">
      <alignment horizontal="right" vertical="center" wrapText="1"/>
    </xf>
    <xf numFmtId="0" fontId="15" fillId="0" borderId="40" xfId="0" applyFont="1" applyBorder="1" applyAlignment="1">
      <alignment vertical="center"/>
    </xf>
    <xf numFmtId="188" fontId="15" fillId="0" borderId="40" xfId="1" applyNumberFormat="1" applyFont="1" applyBorder="1" applyAlignment="1">
      <alignment horizontal="right" vertical="top" wrapText="1"/>
    </xf>
    <xf numFmtId="188" fontId="15" fillId="0" borderId="41" xfId="1" applyNumberFormat="1" applyFont="1" applyBorder="1" applyAlignment="1">
      <alignment horizontal="right" vertical="center" wrapText="1"/>
    </xf>
    <xf numFmtId="0" fontId="15" fillId="0" borderId="41" xfId="0" applyFont="1" applyBorder="1" applyAlignment="1">
      <alignment vertical="center"/>
    </xf>
    <xf numFmtId="188" fontId="15" fillId="0" borderId="41" xfId="1" applyNumberFormat="1" applyFont="1" applyBorder="1" applyAlignment="1">
      <alignment horizontal="right" vertical="top" wrapText="1"/>
    </xf>
    <xf numFmtId="0" fontId="15" fillId="0" borderId="41" xfId="0" applyFont="1" applyBorder="1" applyAlignment="1">
      <alignment vertical="top" wrapText="1"/>
    </xf>
    <xf numFmtId="0" fontId="16" fillId="0" borderId="41" xfId="0" applyFont="1" applyBorder="1" applyAlignment="1">
      <alignment vertical="top" wrapText="1"/>
    </xf>
    <xf numFmtId="188" fontId="16" fillId="0" borderId="41" xfId="1" applyNumberFormat="1" applyFont="1" applyBorder="1" applyAlignment="1">
      <alignment horizontal="right" vertical="top" wrapText="1"/>
    </xf>
    <xf numFmtId="0" fontId="15" fillId="0" borderId="43" xfId="0" applyFont="1" applyBorder="1" applyAlignment="1">
      <alignment vertical="center"/>
    </xf>
    <xf numFmtId="188" fontId="15" fillId="0" borderId="43" xfId="1" applyNumberFormat="1" applyFont="1" applyBorder="1" applyAlignment="1">
      <alignment horizontal="right" vertical="top" wrapText="1"/>
    </xf>
    <xf numFmtId="188" fontId="15" fillId="0" borderId="43" xfId="1" applyNumberFormat="1" applyFont="1" applyBorder="1" applyAlignment="1">
      <alignment horizontal="right" vertical="center" wrapText="1"/>
    </xf>
    <xf numFmtId="0" fontId="16" fillId="0" borderId="40" xfId="0" applyFont="1" applyBorder="1" applyAlignment="1">
      <alignment vertical="center"/>
    </xf>
    <xf numFmtId="188" fontId="16" fillId="0" borderId="40" xfId="1" applyNumberFormat="1" applyFont="1" applyBorder="1" applyAlignment="1">
      <alignment horizontal="right" vertical="top" wrapText="1"/>
    </xf>
    <xf numFmtId="188" fontId="16" fillId="0" borderId="2" xfId="1" applyNumberFormat="1" applyFont="1" applyBorder="1" applyAlignment="1">
      <alignment horizontal="right" vertical="center" wrapText="1"/>
    </xf>
    <xf numFmtId="188" fontId="15" fillId="0" borderId="41" xfId="1" applyNumberFormat="1" applyFont="1" applyBorder="1" applyAlignment="1">
      <alignment vertical="center" wrapText="1"/>
    </xf>
    <xf numFmtId="188" fontId="15" fillId="0" borderId="42" xfId="1" applyNumberFormat="1" applyFont="1" applyBorder="1"/>
    <xf numFmtId="0" fontId="16" fillId="0" borderId="0" xfId="0" applyFont="1"/>
    <xf numFmtId="0" fontId="16" fillId="0" borderId="12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16" fillId="0" borderId="46" xfId="0" applyFont="1" applyBorder="1" applyAlignment="1">
      <alignment horizontal="left" indent="1"/>
    </xf>
    <xf numFmtId="188" fontId="16" fillId="0" borderId="45" xfId="1" applyNumberFormat="1" applyFont="1" applyBorder="1" applyAlignment="1">
      <alignment horizontal="right" indent="1"/>
    </xf>
    <xf numFmtId="0" fontId="16" fillId="0" borderId="26" xfId="0" applyFont="1" applyBorder="1" applyAlignment="1">
      <alignment horizontal="left" indent="1"/>
    </xf>
    <xf numFmtId="188" fontId="16" fillId="0" borderId="40" xfId="1" applyNumberFormat="1" applyFont="1" applyBorder="1" applyAlignment="1">
      <alignment horizontal="right" indent="1"/>
    </xf>
    <xf numFmtId="0" fontId="16" fillId="0" borderId="8" xfId="0" applyFont="1" applyBorder="1" applyAlignment="1">
      <alignment horizontal="left" indent="1"/>
    </xf>
    <xf numFmtId="188" fontId="16" fillId="0" borderId="2" xfId="1" applyNumberFormat="1" applyFont="1" applyBorder="1" applyAlignment="1">
      <alignment horizontal="right" indent="1"/>
    </xf>
    <xf numFmtId="0" fontId="15" fillId="0" borderId="46" xfId="0" applyFont="1" applyBorder="1" applyAlignment="1">
      <alignment horizontal="left" indent="1"/>
    </xf>
    <xf numFmtId="188" fontId="15" fillId="0" borderId="41" xfId="1" applyNumberFormat="1" applyFont="1" applyBorder="1" applyAlignment="1">
      <alignment horizontal="right" indent="1"/>
    </xf>
    <xf numFmtId="0" fontId="15" fillId="0" borderId="26" xfId="0" applyFont="1" applyBorder="1" applyAlignment="1">
      <alignment horizontal="left" indent="1"/>
    </xf>
    <xf numFmtId="188" fontId="15" fillId="0" borderId="40" xfId="1" applyNumberFormat="1" applyFont="1" applyBorder="1" applyAlignment="1">
      <alignment horizontal="right" indent="1"/>
    </xf>
    <xf numFmtId="0" fontId="15" fillId="0" borderId="24" xfId="0" applyFont="1" applyBorder="1" applyAlignment="1">
      <alignment horizontal="left" indent="1"/>
    </xf>
    <xf numFmtId="188" fontId="15" fillId="0" borderId="41" xfId="1" applyNumberFormat="1" applyFont="1" applyBorder="1" applyAlignment="1">
      <alignment horizontal="right"/>
    </xf>
    <xf numFmtId="0" fontId="15" fillId="0" borderId="8" xfId="0" applyFont="1" applyBorder="1" applyAlignment="1">
      <alignment horizontal="left" indent="1"/>
    </xf>
    <xf numFmtId="0" fontId="15" fillId="0" borderId="47" xfId="0" applyFont="1" applyBorder="1" applyAlignment="1">
      <alignment horizontal="left" indent="1"/>
    </xf>
    <xf numFmtId="188" fontId="15" fillId="0" borderId="42" xfId="1" applyNumberFormat="1" applyFont="1" applyBorder="1" applyAlignment="1">
      <alignment horizontal="right" indent="1"/>
    </xf>
    <xf numFmtId="0" fontId="16" fillId="0" borderId="35" xfId="0" applyFont="1" applyBorder="1" applyAlignment="1">
      <alignment horizontal="center"/>
    </xf>
    <xf numFmtId="188" fontId="15" fillId="0" borderId="36" xfId="1" applyNumberFormat="1" applyFont="1" applyBorder="1" applyAlignment="1">
      <alignment horizontal="right" indent="1"/>
    </xf>
    <xf numFmtId="0" fontId="15" fillId="0" borderId="0" xfId="0" applyFont="1" applyBorder="1" applyAlignment="1">
      <alignment horizontal="left" indent="1"/>
    </xf>
    <xf numFmtId="188" fontId="15" fillId="0" borderId="0" xfId="1" applyNumberFormat="1" applyFont="1" applyBorder="1" applyAlignment="1">
      <alignment horizontal="right" indent="1"/>
    </xf>
    <xf numFmtId="188" fontId="16" fillId="0" borderId="41" xfId="1" applyNumberFormat="1" applyFont="1" applyBorder="1" applyAlignment="1">
      <alignment horizontal="right" indent="1"/>
    </xf>
    <xf numFmtId="188" fontId="15" fillId="0" borderId="48" xfId="1" applyNumberFormat="1" applyFont="1" applyBorder="1" applyAlignment="1">
      <alignment horizontal="right" indent="1"/>
    </xf>
    <xf numFmtId="0" fontId="15" fillId="0" borderId="0" xfId="0" applyFont="1" applyAlignment="1">
      <alignment horizontal="right"/>
    </xf>
    <xf numFmtId="0" fontId="16" fillId="0" borderId="30" xfId="0" applyFont="1" applyBorder="1" applyAlignment="1">
      <alignment horizontal="center"/>
    </xf>
    <xf numFmtId="188" fontId="16" fillId="0" borderId="4" xfId="1" applyNumberFormat="1" applyFont="1" applyBorder="1" applyAlignment="1">
      <alignment horizontal="right" indent="1"/>
    </xf>
    <xf numFmtId="0" fontId="15" fillId="0" borderId="27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187" fontId="15" fillId="0" borderId="25" xfId="0" applyNumberFormat="1" applyFont="1" applyBorder="1" applyAlignment="1">
      <alignment horizontal="left"/>
    </xf>
    <xf numFmtId="0" fontId="16" fillId="0" borderId="32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188" fontId="15" fillId="0" borderId="50" xfId="1" applyNumberFormat="1" applyFont="1" applyBorder="1" applyAlignment="1"/>
    <xf numFmtId="188" fontId="15" fillId="0" borderId="41" xfId="1" applyNumberFormat="1" applyFont="1" applyBorder="1" applyAlignment="1"/>
    <xf numFmtId="188" fontId="15" fillId="0" borderId="41" xfId="1" applyNumberFormat="1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188" fontId="15" fillId="0" borderId="48" xfId="1" applyNumberFormat="1" applyFont="1" applyBorder="1" applyAlignment="1"/>
    <xf numFmtId="0" fontId="15" fillId="0" borderId="48" xfId="0" applyFont="1" applyBorder="1" applyAlignment="1"/>
    <xf numFmtId="0" fontId="15" fillId="0" borderId="8" xfId="0" applyFont="1" applyBorder="1" applyAlignment="1">
      <alignment horizontal="left"/>
    </xf>
    <xf numFmtId="0" fontId="15" fillId="0" borderId="33" xfId="0" applyFont="1" applyBorder="1" applyAlignment="1"/>
    <xf numFmtId="0" fontId="15" fillId="0" borderId="19" xfId="0" applyFont="1" applyBorder="1" applyAlignment="1"/>
    <xf numFmtId="0" fontId="15" fillId="2" borderId="14" xfId="0" applyFont="1" applyFill="1" applyBorder="1" applyAlignment="1"/>
    <xf numFmtId="0" fontId="15" fillId="2" borderId="15" xfId="0" applyFont="1" applyFill="1" applyBorder="1" applyAlignment="1"/>
    <xf numFmtId="0" fontId="16" fillId="0" borderId="51" xfId="0" applyFont="1" applyBorder="1" applyAlignment="1">
      <alignment horizontal="center"/>
    </xf>
    <xf numFmtId="188" fontId="16" fillId="0" borderId="51" xfId="1" applyNumberFormat="1" applyFont="1" applyBorder="1" applyAlignment="1"/>
    <xf numFmtId="188" fontId="16" fillId="0" borderId="4" xfId="1" applyNumberFormat="1" applyFont="1" applyBorder="1"/>
    <xf numFmtId="0" fontId="15" fillId="0" borderId="45" xfId="0" applyFont="1" applyBorder="1" applyAlignment="1"/>
    <xf numFmtId="188" fontId="16" fillId="0" borderId="40" xfId="1" applyNumberFormat="1" applyFont="1" applyBorder="1" applyAlignment="1"/>
    <xf numFmtId="188" fontId="15" fillId="0" borderId="45" xfId="1" applyNumberFormat="1" applyFont="1" applyBorder="1"/>
    <xf numFmtId="188" fontId="15" fillId="0" borderId="32" xfId="1" applyNumberFormat="1" applyFont="1" applyBorder="1"/>
    <xf numFmtId="188" fontId="16" fillId="0" borderId="41" xfId="1" applyNumberFormat="1" applyFont="1" applyBorder="1" applyAlignment="1"/>
    <xf numFmtId="188" fontId="15" fillId="0" borderId="40" xfId="1" applyNumberFormat="1" applyFont="1" applyBorder="1" applyAlignment="1">
      <alignment horizontal="center"/>
    </xf>
    <xf numFmtId="188" fontId="15" fillId="0" borderId="46" xfId="1" applyNumberFormat="1" applyFont="1" applyBorder="1"/>
    <xf numFmtId="188" fontId="15" fillId="0" borderId="33" xfId="1" applyNumberFormat="1" applyFont="1" applyBorder="1" applyAlignment="1">
      <alignment horizontal="center"/>
    </xf>
    <xf numFmtId="188" fontId="15" fillId="0" borderId="33" xfId="1" applyNumberFormat="1" applyFont="1" applyBorder="1" applyAlignment="1">
      <alignment horizontal="right"/>
    </xf>
    <xf numFmtId="188" fontId="15" fillId="0" borderId="33" xfId="1" applyNumberFormat="1" applyFont="1" applyBorder="1"/>
    <xf numFmtId="0" fontId="15" fillId="2" borderId="34" xfId="0" applyFont="1" applyFill="1" applyBorder="1"/>
    <xf numFmtId="0" fontId="15" fillId="2" borderId="37" xfId="0" applyFont="1" applyFill="1" applyBorder="1"/>
    <xf numFmtId="0" fontId="15" fillId="0" borderId="40" xfId="0" applyFont="1" applyBorder="1" applyAlignment="1">
      <alignment vertical="top" wrapText="1"/>
    </xf>
    <xf numFmtId="188" fontId="15" fillId="0" borderId="40" xfId="1" applyNumberFormat="1" applyFont="1" applyBorder="1" applyAlignment="1">
      <alignment vertical="top" wrapText="1"/>
    </xf>
    <xf numFmtId="188" fontId="15" fillId="0" borderId="41" xfId="1" applyNumberFormat="1" applyFont="1" applyBorder="1" applyAlignment="1">
      <alignment vertical="top" wrapText="1"/>
    </xf>
    <xf numFmtId="0" fontId="15" fillId="0" borderId="48" xfId="0" applyFont="1" applyBorder="1" applyAlignment="1">
      <alignment vertical="top" wrapText="1"/>
    </xf>
    <xf numFmtId="188" fontId="15" fillId="0" borderId="48" xfId="1" applyNumberFormat="1" applyFont="1" applyBorder="1" applyAlignment="1">
      <alignment vertical="top" wrapText="1"/>
    </xf>
    <xf numFmtId="0" fontId="15" fillId="0" borderId="42" xfId="0" applyFont="1" applyBorder="1" applyAlignment="1">
      <alignment vertical="top" wrapText="1"/>
    </xf>
    <xf numFmtId="188" fontId="15" fillId="0" borderId="42" xfId="1" applyNumberFormat="1" applyFont="1" applyBorder="1" applyAlignment="1">
      <alignment vertical="top" wrapText="1"/>
    </xf>
    <xf numFmtId="0" fontId="16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40" xfId="0" applyFont="1" applyBorder="1" applyAlignment="1">
      <alignment horizontal="center"/>
    </xf>
    <xf numFmtId="188" fontId="15" fillId="0" borderId="40" xfId="1" applyNumberFormat="1" applyFont="1" applyBorder="1" applyAlignment="1"/>
    <xf numFmtId="0" fontId="15" fillId="0" borderId="25" xfId="0" applyFont="1" applyBorder="1" applyAlignment="1">
      <alignment horizontal="center"/>
    </xf>
    <xf numFmtId="188" fontId="15" fillId="0" borderId="48" xfId="1" applyNumberFormat="1" applyFont="1" applyBorder="1"/>
    <xf numFmtId="0" fontId="15" fillId="0" borderId="8" xfId="0" applyFont="1" applyBorder="1" applyAlignment="1"/>
    <xf numFmtId="0" fontId="15" fillId="0" borderId="9" xfId="0" applyFont="1" applyBorder="1" applyAlignment="1"/>
    <xf numFmtId="0" fontId="15" fillId="0" borderId="27" xfId="0" applyFont="1" applyBorder="1" applyAlignment="1">
      <alignment horizontal="center"/>
    </xf>
    <xf numFmtId="0" fontId="15" fillId="0" borderId="3" xfId="0" applyFont="1" applyBorder="1" applyAlignment="1"/>
    <xf numFmtId="0" fontId="15" fillId="0" borderId="52" xfId="0" applyFont="1" applyBorder="1" applyAlignment="1"/>
    <xf numFmtId="0" fontId="15" fillId="0" borderId="3" xfId="0" applyFont="1" applyBorder="1" applyAlignment="1">
      <alignment horizontal="center"/>
    </xf>
    <xf numFmtId="49" fontId="15" fillId="0" borderId="0" xfId="1" applyNumberFormat="1" applyFont="1" applyBorder="1" applyAlignment="1">
      <alignment horizontal="center"/>
    </xf>
    <xf numFmtId="49" fontId="15" fillId="0" borderId="52" xfId="1" applyNumberFormat="1" applyFont="1" applyBorder="1" applyAlignment="1">
      <alignment horizontal="center"/>
    </xf>
    <xf numFmtId="0" fontId="15" fillId="0" borderId="46" xfId="0" applyFont="1" applyBorder="1" applyAlignment="1"/>
    <xf numFmtId="188" fontId="15" fillId="0" borderId="2" xfId="1" applyNumberFormat="1" applyFont="1" applyBorder="1" applyAlignment="1"/>
    <xf numFmtId="43" fontId="16" fillId="0" borderId="4" xfId="1" applyFont="1" applyBorder="1" applyAlignment="1">
      <alignment horizontal="center"/>
    </xf>
    <xf numFmtId="43" fontId="15" fillId="0" borderId="32" xfId="1" applyFont="1" applyBorder="1" applyAlignment="1">
      <alignment horizontal="center"/>
    </xf>
    <xf numFmtId="43" fontId="15" fillId="0" borderId="41" xfId="1" applyFont="1" applyBorder="1" applyAlignment="1">
      <alignment horizontal="center"/>
    </xf>
    <xf numFmtId="43" fontId="15" fillId="0" borderId="48" xfId="1" applyFont="1" applyBorder="1" applyAlignment="1">
      <alignment horizontal="center"/>
    </xf>
    <xf numFmtId="43" fontId="15" fillId="0" borderId="40" xfId="1" applyFont="1" applyBorder="1" applyAlignment="1">
      <alignment horizontal="center"/>
    </xf>
    <xf numFmtId="43" fontId="15" fillId="0" borderId="33" xfId="1" applyFont="1" applyBorder="1" applyAlignment="1">
      <alignment horizontal="center"/>
    </xf>
    <xf numFmtId="43" fontId="15" fillId="0" borderId="44" xfId="1" applyFont="1" applyBorder="1" applyAlignment="1">
      <alignment horizontal="center"/>
    </xf>
    <xf numFmtId="188" fontId="15" fillId="0" borderId="44" xfId="1" applyNumberFormat="1" applyFont="1" applyBorder="1"/>
    <xf numFmtId="188" fontId="15" fillId="0" borderId="2" xfId="1" applyNumberFormat="1" applyFont="1" applyBorder="1"/>
    <xf numFmtId="43" fontId="15" fillId="0" borderId="2" xfId="1" applyFont="1" applyBorder="1" applyAlignment="1">
      <alignment horizontal="center"/>
    </xf>
    <xf numFmtId="49" fontId="15" fillId="0" borderId="41" xfId="1" applyNumberFormat="1" applyFont="1" applyBorder="1" applyAlignment="1">
      <alignment horizontal="center"/>
    </xf>
    <xf numFmtId="49" fontId="15" fillId="0" borderId="19" xfId="1" applyNumberFormat="1" applyFont="1" applyBorder="1" applyAlignment="1"/>
    <xf numFmtId="49" fontId="15" fillId="0" borderId="7" xfId="1" applyNumberFormat="1" applyFont="1" applyBorder="1" applyAlignment="1"/>
    <xf numFmtId="49" fontId="15" fillId="0" borderId="7" xfId="1" applyNumberFormat="1" applyFont="1" applyBorder="1" applyAlignment="1">
      <alignment horizontal="center"/>
    </xf>
    <xf numFmtId="49" fontId="15" fillId="0" borderId="20" xfId="1" applyNumberFormat="1" applyFont="1" applyBorder="1" applyAlignment="1">
      <alignment horizontal="center"/>
    </xf>
    <xf numFmtId="49" fontId="15" fillId="0" borderId="2" xfId="1" applyNumberFormat="1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43" fontId="16" fillId="0" borderId="6" xfId="1" applyFont="1" applyBorder="1" applyAlignment="1">
      <alignment horizontal="center"/>
    </xf>
    <xf numFmtId="49" fontId="15" fillId="0" borderId="9" xfId="1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88" fontId="16" fillId="0" borderId="2" xfId="1" applyNumberFormat="1" applyFont="1" applyBorder="1" applyAlignment="1">
      <alignment horizontal="center"/>
    </xf>
    <xf numFmtId="188" fontId="15" fillId="0" borderId="4" xfId="1" applyNumberFormat="1" applyFont="1" applyBorder="1"/>
    <xf numFmtId="188" fontId="15" fillId="0" borderId="4" xfId="1" applyNumberFormat="1" applyFont="1" applyBorder="1" applyAlignment="1">
      <alignment horizontal="center"/>
    </xf>
    <xf numFmtId="188" fontId="15" fillId="0" borderId="30" xfId="1" applyNumberFormat="1" applyFont="1" applyBorder="1" applyAlignment="1">
      <alignment horizontal="left"/>
    </xf>
    <xf numFmtId="188" fontId="15" fillId="0" borderId="6" xfId="1" applyNumberFormat="1" applyFont="1" applyBorder="1" applyAlignment="1">
      <alignment horizontal="left"/>
    </xf>
    <xf numFmtId="188" fontId="15" fillId="0" borderId="30" xfId="1" applyNumberFormat="1" applyFont="1" applyBorder="1" applyAlignment="1"/>
    <xf numFmtId="188" fontId="15" fillId="0" borderId="19" xfId="1" applyNumberFormat="1" applyFont="1" applyBorder="1" applyAlignment="1">
      <alignment horizontal="left"/>
    </xf>
    <xf numFmtId="188" fontId="15" fillId="0" borderId="20" xfId="1" applyNumberFormat="1" applyFont="1" applyBorder="1" applyAlignment="1">
      <alignment horizontal="left"/>
    </xf>
    <xf numFmtId="188" fontId="15" fillId="0" borderId="8" xfId="1" applyNumberFormat="1" applyFont="1" applyBorder="1" applyAlignment="1">
      <alignment horizontal="left"/>
    </xf>
    <xf numFmtId="188" fontId="15" fillId="0" borderId="9" xfId="1" applyNumberFormat="1" applyFont="1" applyBorder="1" applyAlignment="1">
      <alignment horizontal="left"/>
    </xf>
    <xf numFmtId="188" fontId="15" fillId="0" borderId="6" xfId="1" applyNumberFormat="1" applyFont="1" applyBorder="1" applyAlignment="1"/>
    <xf numFmtId="188" fontId="15" fillId="0" borderId="0" xfId="1" applyNumberFormat="1" applyFont="1" applyBorder="1" applyAlignment="1">
      <alignment horizontal="center"/>
    </xf>
    <xf numFmtId="0" fontId="16" fillId="0" borderId="0" xfId="2" applyFont="1"/>
    <xf numFmtId="0" fontId="15" fillId="0" borderId="0" xfId="2" applyFont="1"/>
    <xf numFmtId="0" fontId="15" fillId="0" borderId="0" xfId="2" applyFont="1" applyAlignment="1">
      <alignment horizontal="center"/>
    </xf>
    <xf numFmtId="0" fontId="15" fillId="0" borderId="0" xfId="2" applyFont="1" applyAlignment="1">
      <alignment horizontal="right"/>
    </xf>
    <xf numFmtId="0" fontId="16" fillId="0" borderId="4" xfId="2" applyFont="1" applyBorder="1" applyAlignment="1">
      <alignment horizontal="center"/>
    </xf>
    <xf numFmtId="0" fontId="15" fillId="0" borderId="40" xfId="2" applyFont="1" applyBorder="1" applyAlignment="1">
      <alignment horizontal="center"/>
    </xf>
    <xf numFmtId="0" fontId="15" fillId="0" borderId="53" xfId="2" applyFont="1" applyBorder="1"/>
    <xf numFmtId="0" fontId="15" fillId="0" borderId="52" xfId="2" applyFont="1" applyBorder="1"/>
    <xf numFmtId="0" fontId="15" fillId="0" borderId="41" xfId="2" applyFont="1" applyBorder="1" applyAlignment="1">
      <alignment horizontal="center"/>
    </xf>
    <xf numFmtId="0" fontId="15" fillId="0" borderId="45" xfId="2" applyFont="1" applyBorder="1" applyAlignment="1">
      <alignment horizontal="center"/>
    </xf>
    <xf numFmtId="188" fontId="15" fillId="0" borderId="45" xfId="2" applyNumberFormat="1" applyFont="1" applyBorder="1" applyAlignment="1">
      <alignment horizontal="center" vertical="center" wrapText="1"/>
    </xf>
    <xf numFmtId="0" fontId="15" fillId="0" borderId="46" xfId="2" applyFont="1" applyBorder="1"/>
    <xf numFmtId="0" fontId="15" fillId="0" borderId="3" xfId="2" applyFont="1" applyBorder="1"/>
    <xf numFmtId="0" fontId="15" fillId="0" borderId="41" xfId="2" applyFont="1" applyBorder="1"/>
    <xf numFmtId="0" fontId="15" fillId="0" borderId="26" xfId="2" applyFont="1" applyBorder="1"/>
    <xf numFmtId="188" fontId="15" fillId="0" borderId="40" xfId="1" applyNumberFormat="1" applyFont="1" applyBorder="1" applyAlignment="1">
      <alignment horizontal="right"/>
    </xf>
    <xf numFmtId="0" fontId="15" fillId="0" borderId="40" xfId="2" applyFont="1" applyBorder="1"/>
    <xf numFmtId="0" fontId="15" fillId="0" borderId="27" xfId="2" applyFont="1" applyBorder="1"/>
    <xf numFmtId="0" fontId="15" fillId="0" borderId="28" xfId="2" applyFont="1" applyBorder="1"/>
    <xf numFmtId="0" fontId="15" fillId="0" borderId="48" xfId="2" applyFont="1" applyBorder="1" applyAlignment="1">
      <alignment horizontal="center"/>
    </xf>
    <xf numFmtId="0" fontId="15" fillId="0" borderId="24" xfId="2" applyFont="1" applyBorder="1"/>
    <xf numFmtId="0" fontId="15" fillId="0" borderId="29" xfId="2" applyFont="1" applyBorder="1"/>
    <xf numFmtId="188" fontId="15" fillId="0" borderId="0" xfId="1" applyNumberFormat="1" applyFont="1" applyBorder="1" applyAlignment="1">
      <alignment horizontal="left"/>
    </xf>
    <xf numFmtId="0" fontId="15" fillId="0" borderId="0" xfId="2" applyFont="1" applyBorder="1" applyAlignment="1">
      <alignment horizontal="center"/>
    </xf>
    <xf numFmtId="0" fontId="15" fillId="0" borderId="0" xfId="2" applyFont="1" applyBorder="1"/>
    <xf numFmtId="0" fontId="15" fillId="0" borderId="9" xfId="2" applyFont="1" applyBorder="1"/>
    <xf numFmtId="0" fontId="15" fillId="0" borderId="25" xfId="2" applyFont="1" applyBorder="1"/>
    <xf numFmtId="0" fontId="15" fillId="0" borderId="27" xfId="2" applyFont="1" applyBorder="1" applyAlignment="1">
      <alignment horizontal="center"/>
    </xf>
    <xf numFmtId="0" fontId="15" fillId="0" borderId="43" xfId="2" applyFont="1" applyBorder="1" applyAlignment="1">
      <alignment horizontal="center"/>
    </xf>
    <xf numFmtId="0" fontId="15" fillId="0" borderId="54" xfId="2" applyFont="1" applyBorder="1"/>
    <xf numFmtId="0" fontId="15" fillId="0" borderId="55" xfId="2" applyFont="1" applyBorder="1"/>
    <xf numFmtId="188" fontId="15" fillId="0" borderId="43" xfId="1" applyNumberFormat="1" applyFont="1" applyBorder="1"/>
    <xf numFmtId="188" fontId="15" fillId="0" borderId="43" xfId="1" applyNumberFormat="1" applyFont="1" applyBorder="1" applyAlignment="1">
      <alignment horizontal="center"/>
    </xf>
    <xf numFmtId="0" fontId="15" fillId="0" borderId="43" xfId="2" applyFont="1" applyBorder="1"/>
    <xf numFmtId="0" fontId="15" fillId="0" borderId="56" xfId="2" applyFont="1" applyBorder="1"/>
    <xf numFmtId="0" fontId="15" fillId="0" borderId="41" xfId="2" applyFont="1" applyBorder="1" applyAlignment="1"/>
    <xf numFmtId="0" fontId="15" fillId="0" borderId="58" xfId="2" applyFont="1" applyBorder="1"/>
    <xf numFmtId="0" fontId="15" fillId="0" borderId="57" xfId="2" applyFont="1" applyBorder="1"/>
    <xf numFmtId="3" fontId="15" fillId="0" borderId="41" xfId="2" applyNumberFormat="1" applyFont="1" applyBorder="1" applyAlignment="1">
      <alignment horizontal="center"/>
    </xf>
    <xf numFmtId="0" fontId="15" fillId="0" borderId="52" xfId="2" applyFont="1" applyBorder="1" applyAlignment="1">
      <alignment horizontal="center"/>
    </xf>
    <xf numFmtId="3" fontId="15" fillId="0" borderId="41" xfId="2" applyNumberFormat="1" applyFont="1" applyBorder="1"/>
    <xf numFmtId="188" fontId="15" fillId="0" borderId="41" xfId="2" applyNumberFormat="1" applyFont="1" applyBorder="1"/>
    <xf numFmtId="3" fontId="15" fillId="0" borderId="43" xfId="2" applyNumberFormat="1" applyFont="1" applyBorder="1"/>
    <xf numFmtId="188" fontId="15" fillId="0" borderId="43" xfId="2" applyNumberFormat="1" applyFont="1" applyBorder="1"/>
    <xf numFmtId="0" fontId="15" fillId="0" borderId="0" xfId="2" applyFont="1" applyBorder="1" applyAlignment="1">
      <alignment horizontal="left"/>
    </xf>
    <xf numFmtId="0" fontId="13" fillId="0" borderId="0" xfId="2" applyFont="1" applyAlignment="1">
      <alignment horizontal="center"/>
    </xf>
    <xf numFmtId="188" fontId="15" fillId="0" borderId="25" xfId="1" applyNumberFormat="1" applyFont="1" applyBorder="1"/>
    <xf numFmtId="0" fontId="15" fillId="0" borderId="25" xfId="2" applyFont="1" applyBorder="1" applyAlignment="1">
      <alignment horizontal="center"/>
    </xf>
    <xf numFmtId="0" fontId="15" fillId="0" borderId="0" xfId="2" applyFont="1" applyBorder="1" applyAlignment="1"/>
    <xf numFmtId="0" fontId="15" fillId="0" borderId="48" xfId="2" applyFont="1" applyBorder="1"/>
    <xf numFmtId="43" fontId="15" fillId="0" borderId="0" xfId="1" applyFont="1" applyBorder="1" applyAlignment="1">
      <alignment horizontal="left"/>
    </xf>
    <xf numFmtId="0" fontId="15" fillId="0" borderId="48" xfId="2" applyFont="1" applyBorder="1" applyAlignment="1"/>
    <xf numFmtId="43" fontId="15" fillId="0" borderId="24" xfId="1" applyFont="1" applyBorder="1" applyAlignment="1">
      <alignment horizontal="left"/>
    </xf>
    <xf numFmtId="43" fontId="15" fillId="0" borderId="25" xfId="1" applyFont="1" applyBorder="1" applyAlignment="1">
      <alignment horizontal="left"/>
    </xf>
    <xf numFmtId="43" fontId="15" fillId="0" borderId="25" xfId="1" applyFont="1" applyBorder="1" applyAlignment="1"/>
    <xf numFmtId="43" fontId="15" fillId="0" borderId="29" xfId="1" applyFont="1" applyBorder="1" applyAlignment="1">
      <alignment horizontal="left"/>
    </xf>
    <xf numFmtId="43" fontId="15" fillId="0" borderId="19" xfId="1" applyFont="1" applyBorder="1" applyAlignment="1">
      <alignment horizontal="left"/>
    </xf>
    <xf numFmtId="43" fontId="15" fillId="0" borderId="7" xfId="1" applyFont="1" applyBorder="1" applyAlignment="1">
      <alignment horizontal="left"/>
    </xf>
    <xf numFmtId="43" fontId="15" fillId="0" borderId="7" xfId="1" applyFont="1" applyBorder="1" applyAlignment="1"/>
    <xf numFmtId="0" fontId="15" fillId="0" borderId="20" xfId="2" applyFont="1" applyBorder="1"/>
    <xf numFmtId="188" fontId="15" fillId="0" borderId="4" xfId="1" applyNumberFormat="1" applyFont="1" applyBorder="1" applyAlignment="1">
      <alignment horizontal="right"/>
    </xf>
    <xf numFmtId="188" fontId="15" fillId="0" borderId="51" xfId="1" applyNumberFormat="1" applyFont="1" applyBorder="1" applyAlignment="1">
      <alignment horizontal="right"/>
    </xf>
    <xf numFmtId="188" fontId="16" fillId="0" borderId="59" xfId="1" applyNumberFormat="1" applyFont="1" applyBorder="1" applyAlignment="1">
      <alignment horizontal="center"/>
    </xf>
    <xf numFmtId="188" fontId="16" fillId="0" borderId="60" xfId="1" applyNumberFormat="1" applyFont="1" applyBorder="1" applyAlignment="1">
      <alignment horizontal="center"/>
    </xf>
    <xf numFmtId="188" fontId="16" fillId="0" borderId="19" xfId="1" applyNumberFormat="1" applyFont="1" applyBorder="1" applyAlignment="1">
      <alignment horizontal="center"/>
    </xf>
    <xf numFmtId="188" fontId="16" fillId="0" borderId="20" xfId="1" applyNumberFormat="1" applyFont="1" applyBorder="1" applyAlignment="1">
      <alignment horizontal="center"/>
    </xf>
    <xf numFmtId="188" fontId="16" fillId="0" borderId="4" xfId="1" applyNumberFormat="1" applyFont="1" applyBorder="1" applyAlignment="1">
      <alignment horizontal="center"/>
    </xf>
    <xf numFmtId="188" fontId="15" fillId="0" borderId="46" xfId="1" applyNumberFormat="1" applyFont="1" applyBorder="1" applyAlignment="1">
      <alignment horizontal="left"/>
    </xf>
    <xf numFmtId="188" fontId="15" fillId="0" borderId="52" xfId="1" applyNumberFormat="1" applyFont="1" applyBorder="1" applyAlignment="1">
      <alignment horizontal="left"/>
    </xf>
    <xf numFmtId="188" fontId="15" fillId="0" borderId="55" xfId="1" applyNumberFormat="1" applyFont="1" applyBorder="1" applyAlignment="1">
      <alignment horizontal="left"/>
    </xf>
    <xf numFmtId="0" fontId="16" fillId="0" borderId="0" xfId="0" applyFont="1" applyAlignment="1"/>
    <xf numFmtId="188" fontId="15" fillId="0" borderId="50" xfId="1" applyNumberFormat="1" applyFont="1" applyBorder="1"/>
    <xf numFmtId="188" fontId="15" fillId="0" borderId="50" xfId="1" applyNumberFormat="1" applyFont="1" applyBorder="1" applyAlignment="1">
      <alignment horizontal="center"/>
    </xf>
    <xf numFmtId="188" fontId="15" fillId="0" borderId="12" xfId="1" applyNumberFormat="1" applyFont="1" applyBorder="1" applyAlignment="1">
      <alignment horizontal="center"/>
    </xf>
    <xf numFmtId="188" fontId="15" fillId="0" borderId="30" xfId="1" applyNumberFormat="1" applyFont="1" applyBorder="1"/>
    <xf numFmtId="188" fontId="15" fillId="0" borderId="19" xfId="1" applyNumberFormat="1" applyFont="1" applyBorder="1"/>
    <xf numFmtId="0" fontId="15" fillId="0" borderId="9" xfId="2" applyFont="1" applyBorder="1" applyAlignment="1">
      <alignment horizontal="center"/>
    </xf>
    <xf numFmtId="0" fontId="14" fillId="0" borderId="0" xfId="0" applyFont="1" applyFill="1" applyAlignment="1">
      <alignment horizontal="left" vertical="top"/>
    </xf>
    <xf numFmtId="0" fontId="16" fillId="0" borderId="0" xfId="2" applyFont="1" applyAlignment="1"/>
    <xf numFmtId="0" fontId="16" fillId="0" borderId="0" xfId="2" applyFont="1" applyBorder="1" applyAlignment="1"/>
    <xf numFmtId="0" fontId="16" fillId="0" borderId="0" xfId="0" applyFont="1" applyAlignment="1">
      <alignment horizontal="center"/>
    </xf>
    <xf numFmtId="0" fontId="16" fillId="0" borderId="32" xfId="0" applyFont="1" applyBorder="1" applyAlignment="1">
      <alignment horizontal="center" vertical="center" wrapText="1"/>
    </xf>
    <xf numFmtId="188" fontId="15" fillId="0" borderId="4" xfId="1" applyNumberFormat="1" applyFont="1" applyBorder="1" applyAlignment="1">
      <alignment horizontal="center"/>
    </xf>
    <xf numFmtId="0" fontId="15" fillId="0" borderId="4" xfId="0" applyFont="1" applyBorder="1" applyAlignment="1">
      <alignment horizontal="left" vertical="top" wrapText="1"/>
    </xf>
    <xf numFmtId="188" fontId="15" fillId="0" borderId="33" xfId="1" applyNumberFormat="1" applyFont="1" applyBorder="1" applyAlignment="1">
      <alignment horizontal="center"/>
    </xf>
    <xf numFmtId="0" fontId="16" fillId="0" borderId="0" xfId="0" applyFont="1" applyAlignment="1">
      <alignment horizontal="right"/>
    </xf>
    <xf numFmtId="188" fontId="15" fillId="0" borderId="0" xfId="1" applyNumberFormat="1" applyFont="1" applyBorder="1" applyAlignment="1">
      <alignment horizontal="center"/>
    </xf>
    <xf numFmtId="0" fontId="8" fillId="0" borderId="0" xfId="2" applyAlignment="1">
      <alignment vertical="center"/>
    </xf>
    <xf numFmtId="188" fontId="15" fillId="0" borderId="4" xfId="1" applyNumberFormat="1" applyFont="1" applyBorder="1" applyAlignment="1">
      <alignment horizontal="left"/>
    </xf>
    <xf numFmtId="0" fontId="16" fillId="0" borderId="0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left" indent="1"/>
    </xf>
    <xf numFmtId="188" fontId="16" fillId="0" borderId="12" xfId="1" applyNumberFormat="1" applyFont="1" applyBorder="1" applyAlignment="1">
      <alignment horizontal="center"/>
    </xf>
    <xf numFmtId="0" fontId="15" fillId="0" borderId="33" xfId="0" applyFont="1" applyBorder="1" applyAlignment="1">
      <alignment horizontal="left"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16" fillId="0" borderId="33" xfId="0" applyFont="1" applyBorder="1" applyAlignment="1">
      <alignment horizontal="left" vertical="top" wrapText="1" indent="1"/>
    </xf>
    <xf numFmtId="188" fontId="16" fillId="0" borderId="33" xfId="1" applyNumberFormat="1" applyFont="1" applyBorder="1" applyAlignment="1">
      <alignment horizontal="center"/>
    </xf>
    <xf numFmtId="0" fontId="28" fillId="0" borderId="0" xfId="0" applyFont="1"/>
    <xf numFmtId="0" fontId="16" fillId="0" borderId="4" xfId="0" applyFont="1" applyBorder="1" applyAlignment="1">
      <alignment horizontal="left" vertical="top" wrapText="1" indent="1"/>
    </xf>
    <xf numFmtId="188" fontId="16" fillId="0" borderId="4" xfId="1" applyNumberFormat="1" applyFont="1" applyBorder="1" applyAlignment="1">
      <alignment horizontal="left"/>
    </xf>
    <xf numFmtId="188" fontId="15" fillId="0" borderId="33" xfId="1" applyNumberFormat="1" applyFont="1" applyBorder="1" applyAlignment="1">
      <alignment vertical="top"/>
    </xf>
    <xf numFmtId="188" fontId="15" fillId="0" borderId="4" xfId="1" applyNumberFormat="1" applyFont="1" applyBorder="1" applyAlignment="1">
      <alignment horizontal="center" vertical="top"/>
    </xf>
    <xf numFmtId="188" fontId="15" fillId="0" borderId="4" xfId="1" applyNumberFormat="1" applyFont="1" applyBorder="1" applyAlignment="1">
      <alignment vertical="top"/>
    </xf>
    <xf numFmtId="0" fontId="26" fillId="0" borderId="0" xfId="0" applyFont="1"/>
    <xf numFmtId="0" fontId="15" fillId="0" borderId="4" xfId="0" applyFont="1" applyBorder="1" applyAlignment="1">
      <alignment horizontal="center" vertical="top" wrapText="1"/>
    </xf>
    <xf numFmtId="188" fontId="15" fillId="0" borderId="4" xfId="1" applyNumberFormat="1" applyFont="1" applyBorder="1" applyAlignment="1">
      <alignment horizontal="left" vertical="top"/>
    </xf>
    <xf numFmtId="188" fontId="22" fillId="0" borderId="4" xfId="1" applyNumberFormat="1" applyFont="1" applyBorder="1" applyAlignment="1">
      <alignment horizontal="left" vertical="top" wrapText="1"/>
    </xf>
    <xf numFmtId="188" fontId="15" fillId="0" borderId="4" xfId="1" applyNumberFormat="1" applyFont="1" applyBorder="1" applyAlignment="1"/>
    <xf numFmtId="188" fontId="16" fillId="0" borderId="12" xfId="1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top"/>
    </xf>
    <xf numFmtId="0" fontId="15" fillId="0" borderId="4" xfId="0" applyFont="1" applyBorder="1" applyAlignment="1">
      <alignment horizontal="left" vertical="top"/>
    </xf>
    <xf numFmtId="0" fontId="15" fillId="0" borderId="49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7" fillId="0" borderId="49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/>
    </xf>
    <xf numFmtId="188" fontId="15" fillId="0" borderId="33" xfId="1" applyNumberFormat="1" applyFont="1" applyBorder="1" applyAlignment="1">
      <alignment horizontal="center" vertical="top"/>
    </xf>
    <xf numFmtId="188" fontId="16" fillId="0" borderId="13" xfId="0" applyNumberFormat="1" applyFont="1" applyBorder="1" applyAlignment="1">
      <alignment horizontal="center"/>
    </xf>
    <xf numFmtId="1" fontId="16" fillId="0" borderId="33" xfId="1" applyNumberFormat="1" applyFont="1" applyBorder="1" applyAlignment="1">
      <alignment horizontal="center"/>
    </xf>
    <xf numFmtId="1" fontId="15" fillId="0" borderId="4" xfId="1" applyNumberFormat="1" applyFont="1" applyBorder="1" applyAlignment="1">
      <alignment horizontal="center" vertical="top"/>
    </xf>
    <xf numFmtId="1" fontId="15" fillId="0" borderId="4" xfId="0" applyNumberFormat="1" applyFont="1" applyBorder="1" applyAlignment="1">
      <alignment horizontal="center" vertical="top"/>
    </xf>
    <xf numFmtId="1" fontId="15" fillId="0" borderId="4" xfId="1" applyNumberFormat="1" applyFont="1" applyBorder="1" applyAlignment="1">
      <alignment horizontal="center"/>
    </xf>
    <xf numFmtId="189" fontId="16" fillId="0" borderId="49" xfId="0" applyNumberFormat="1" applyFont="1" applyBorder="1" applyAlignment="1">
      <alignment horizontal="center"/>
    </xf>
    <xf numFmtId="189" fontId="16" fillId="0" borderId="33" xfId="1" applyNumberFormat="1" applyFont="1" applyBorder="1" applyAlignment="1">
      <alignment horizontal="center"/>
    </xf>
    <xf numFmtId="49" fontId="15" fillId="0" borderId="33" xfId="1" applyNumberFormat="1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188" fontId="15" fillId="0" borderId="43" xfId="1" applyNumberFormat="1" applyFont="1" applyBorder="1" applyAlignment="1">
      <alignment horizontal="center"/>
    </xf>
    <xf numFmtId="188" fontId="15" fillId="0" borderId="0" xfId="1" applyNumberFormat="1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9" fillId="0" borderId="0" xfId="0" applyFont="1" applyFill="1" applyAlignment="1">
      <alignment horizontal="right" indent="1"/>
    </xf>
    <xf numFmtId="187" fontId="19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left"/>
    </xf>
    <xf numFmtId="0" fontId="16" fillId="0" borderId="0" xfId="0" applyFont="1" applyFill="1" applyAlignment="1">
      <alignment horizontal="right" vertic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Alignment="1"/>
    <xf numFmtId="0" fontId="19" fillId="0" borderId="10" xfId="0" applyFont="1" applyBorder="1" applyAlignment="1"/>
    <xf numFmtId="0" fontId="19" fillId="0" borderId="10" xfId="0" applyFont="1" applyFill="1" applyBorder="1" applyAlignment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19" fillId="0" borderId="8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7" fillId="0" borderId="0" xfId="0" applyFont="1" applyFill="1" applyAlignment="1">
      <alignment horizontal="right"/>
    </xf>
    <xf numFmtId="0" fontId="19" fillId="0" borderId="19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2" fontId="19" fillId="0" borderId="0" xfId="0" applyNumberFormat="1" applyFont="1" applyFill="1" applyAlignment="1">
      <alignment horizontal="right" vertical="center"/>
    </xf>
    <xf numFmtId="0" fontId="19" fillId="0" borderId="8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9" fillId="0" borderId="0" xfId="0" applyFont="1" applyBorder="1" applyAlignment="1"/>
    <xf numFmtId="0" fontId="16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4" fillId="0" borderId="1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right"/>
    </xf>
    <xf numFmtId="0" fontId="16" fillId="0" borderId="38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6" fillId="0" borderId="30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5" fillId="0" borderId="41" xfId="0" applyFont="1" applyBorder="1" applyAlignment="1">
      <alignment horizontal="left"/>
    </xf>
    <xf numFmtId="0" fontId="16" fillId="0" borderId="3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0" borderId="41" xfId="0" applyFont="1" applyBorder="1" applyAlignment="1">
      <alignment horizontal="left" indent="2"/>
    </xf>
    <xf numFmtId="0" fontId="15" fillId="0" borderId="16" xfId="0" applyFont="1" applyBorder="1" applyAlignment="1"/>
    <xf numFmtId="0" fontId="15" fillId="0" borderId="18" xfId="0" applyFont="1" applyBorder="1" applyAlignment="1"/>
    <xf numFmtId="0" fontId="15" fillId="0" borderId="27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187" fontId="15" fillId="0" borderId="0" xfId="0" applyNumberFormat="1" applyFont="1" applyAlignment="1">
      <alignment horizontal="right"/>
    </xf>
    <xf numFmtId="0" fontId="17" fillId="0" borderId="36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5" fillId="0" borderId="0" xfId="0" applyFont="1" applyBorder="1" applyAlignment="1">
      <alignment horizontal="left" indent="1"/>
    </xf>
    <xf numFmtId="0" fontId="15" fillId="0" borderId="32" xfId="0" quotePrefix="1" applyFont="1" applyBorder="1" applyAlignment="1">
      <alignment horizontal="left" indent="2"/>
    </xf>
    <xf numFmtId="0" fontId="15" fillId="0" borderId="0" xfId="0" applyFont="1" applyBorder="1" applyAlignment="1">
      <alignment horizontal="left" indent="2"/>
    </xf>
    <xf numFmtId="0" fontId="15" fillId="0" borderId="9" xfId="0" applyFont="1" applyBorder="1" applyAlignment="1">
      <alignment horizontal="left" indent="2"/>
    </xf>
    <xf numFmtId="0" fontId="15" fillId="0" borderId="48" xfId="0" quotePrefix="1" applyFont="1" applyBorder="1" applyAlignment="1">
      <alignment horizontal="left" indent="2"/>
    </xf>
    <xf numFmtId="0" fontId="16" fillId="0" borderId="4" xfId="0" quotePrefix="1" applyFont="1" applyBorder="1" applyAlignment="1">
      <alignment horizontal="left" indent="1"/>
    </xf>
    <xf numFmtId="0" fontId="15" fillId="0" borderId="8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5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49" xfId="0" applyFont="1" applyBorder="1" applyAlignment="1"/>
    <xf numFmtId="0" fontId="15" fillId="0" borderId="5" xfId="0" applyFont="1" applyBorder="1" applyAlignment="1"/>
    <xf numFmtId="0" fontId="15" fillId="0" borderId="38" xfId="0" applyFont="1" applyBorder="1" applyAlignment="1"/>
    <xf numFmtId="0" fontId="15" fillId="0" borderId="8" xfId="0" applyFont="1" applyBorder="1" applyAlignment="1"/>
    <xf numFmtId="0" fontId="15" fillId="0" borderId="0" xfId="0" applyFont="1" applyBorder="1" applyAlignment="1"/>
    <xf numFmtId="0" fontId="15" fillId="0" borderId="9" xfId="0" applyFont="1" applyBorder="1" applyAlignment="1"/>
    <xf numFmtId="0" fontId="15" fillId="0" borderId="35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40" xfId="0" quotePrefix="1" applyFont="1" applyBorder="1" applyAlignment="1">
      <alignment horizontal="left" indent="2"/>
    </xf>
    <xf numFmtId="0" fontId="15" fillId="0" borderId="41" xfId="0" quotePrefix="1" applyFont="1" applyBorder="1" applyAlignment="1">
      <alignment horizontal="left" indent="2"/>
    </xf>
    <xf numFmtId="0" fontId="15" fillId="0" borderId="46" xfId="0" applyFont="1" applyBorder="1" applyAlignment="1">
      <alignment horizontal="left"/>
    </xf>
    <xf numFmtId="0" fontId="15" fillId="0" borderId="52" xfId="0" applyFont="1" applyBorder="1" applyAlignment="1">
      <alignment horizontal="left" indent="2"/>
    </xf>
    <xf numFmtId="0" fontId="15" fillId="0" borderId="29" xfId="0" applyFont="1" applyBorder="1" applyAlignment="1">
      <alignment horizontal="left" indent="2"/>
    </xf>
    <xf numFmtId="0" fontId="15" fillId="0" borderId="33" xfId="0" quotePrefix="1" applyFont="1" applyBorder="1" applyAlignment="1">
      <alignment horizontal="left" indent="2"/>
    </xf>
    <xf numFmtId="0" fontId="15" fillId="0" borderId="27" xfId="0" applyFont="1" applyBorder="1" applyAlignment="1"/>
    <xf numFmtId="0" fontId="15" fillId="0" borderId="28" xfId="0" applyFont="1" applyBorder="1" applyAlignment="1"/>
    <xf numFmtId="0" fontId="15" fillId="0" borderId="17" xfId="0" applyFont="1" applyBorder="1" applyAlignment="1"/>
    <xf numFmtId="0" fontId="15" fillId="0" borderId="52" xfId="0" applyFont="1" applyBorder="1" applyAlignment="1">
      <alignment horizontal="left"/>
    </xf>
    <xf numFmtId="0" fontId="16" fillId="0" borderId="30" xfId="0" quotePrefix="1" applyFont="1" applyBorder="1" applyAlignment="1">
      <alignment horizontal="left" indent="1"/>
    </xf>
    <xf numFmtId="0" fontId="16" fillId="0" borderId="31" xfId="0" quotePrefix="1" applyFont="1" applyBorder="1" applyAlignment="1">
      <alignment horizontal="left" indent="1"/>
    </xf>
    <xf numFmtId="0" fontId="16" fillId="0" borderId="6" xfId="0" quotePrefix="1" applyFont="1" applyBorder="1" applyAlignment="1">
      <alignment horizontal="left" indent="1"/>
    </xf>
    <xf numFmtId="0" fontId="24" fillId="0" borderId="0" xfId="0" applyFont="1" applyAlignment="1">
      <alignment horizontal="center"/>
    </xf>
    <xf numFmtId="0" fontId="15" fillId="0" borderId="9" xfId="0" applyFont="1" applyBorder="1" applyAlignment="1">
      <alignment horizontal="left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left" indent="1"/>
    </xf>
    <xf numFmtId="0" fontId="16" fillId="0" borderId="4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188" fontId="15" fillId="0" borderId="4" xfId="1" applyNumberFormat="1" applyFont="1" applyBorder="1" applyAlignment="1">
      <alignment horizontal="left"/>
    </xf>
    <xf numFmtId="0" fontId="15" fillId="0" borderId="4" xfId="0" applyFont="1" applyBorder="1" applyAlignment="1">
      <alignment horizontal="left" vertical="top" wrapText="1"/>
    </xf>
    <xf numFmtId="188" fontId="16" fillId="0" borderId="49" xfId="1" applyNumberFormat="1" applyFont="1" applyBorder="1" applyAlignment="1">
      <alignment horizontal="center"/>
    </xf>
    <xf numFmtId="188" fontId="16" fillId="0" borderId="38" xfId="1" applyNumberFormat="1" applyFont="1" applyBorder="1" applyAlignment="1">
      <alignment horizontal="center"/>
    </xf>
    <xf numFmtId="188" fontId="16" fillId="0" borderId="8" xfId="1" applyNumberFormat="1" applyFont="1" applyBorder="1" applyAlignment="1">
      <alignment horizontal="center"/>
    </xf>
    <xf numFmtId="188" fontId="16" fillId="0" borderId="9" xfId="1" applyNumberFormat="1" applyFont="1" applyBorder="1" applyAlignment="1">
      <alignment horizontal="center"/>
    </xf>
    <xf numFmtId="188" fontId="15" fillId="0" borderId="30" xfId="1" applyNumberFormat="1" applyFont="1" applyBorder="1" applyAlignment="1">
      <alignment horizontal="center"/>
    </xf>
    <xf numFmtId="188" fontId="15" fillId="0" borderId="6" xfId="1" applyNumberFormat="1" applyFont="1" applyBorder="1" applyAlignment="1">
      <alignment horizontal="center"/>
    </xf>
    <xf numFmtId="188" fontId="15" fillId="0" borderId="4" xfId="1" applyNumberFormat="1" applyFont="1" applyBorder="1" applyAlignment="1">
      <alignment horizontal="center"/>
    </xf>
    <xf numFmtId="188" fontId="16" fillId="0" borderId="49" xfId="1" applyNumberFormat="1" applyFont="1" applyBorder="1" applyAlignment="1">
      <alignment horizontal="left"/>
    </xf>
    <xf numFmtId="188" fontId="16" fillId="0" borderId="38" xfId="1" applyNumberFormat="1" applyFont="1" applyBorder="1" applyAlignment="1">
      <alignment horizontal="left"/>
    </xf>
    <xf numFmtId="188" fontId="16" fillId="0" borderId="8" xfId="1" applyNumberFormat="1" applyFont="1" applyBorder="1" applyAlignment="1">
      <alignment horizontal="left"/>
    </xf>
    <xf numFmtId="188" fontId="16" fillId="0" borderId="9" xfId="1" applyNumberFormat="1" applyFont="1" applyBorder="1" applyAlignment="1">
      <alignment horizontal="left"/>
    </xf>
    <xf numFmtId="188" fontId="16" fillId="0" borderId="32" xfId="1" applyNumberFormat="1" applyFont="1" applyBorder="1" applyAlignment="1">
      <alignment horizontal="center"/>
    </xf>
    <xf numFmtId="188" fontId="16" fillId="0" borderId="2" xfId="1" applyNumberFormat="1" applyFont="1" applyBorder="1" applyAlignment="1">
      <alignment horizontal="center"/>
    </xf>
    <xf numFmtId="0" fontId="16" fillId="0" borderId="49" xfId="0" applyFont="1" applyBorder="1" applyAlignment="1">
      <alignment horizontal="left" indent="1"/>
    </xf>
    <xf numFmtId="0" fontId="16" fillId="0" borderId="5" xfId="0" applyFont="1" applyBorder="1" applyAlignment="1">
      <alignment horizontal="left" indent="1"/>
    </xf>
    <xf numFmtId="0" fontId="16" fillId="0" borderId="38" xfId="0" applyFont="1" applyBorder="1" applyAlignment="1">
      <alignment horizontal="left" indent="1"/>
    </xf>
    <xf numFmtId="0" fontId="16" fillId="0" borderId="8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6" fillId="0" borderId="9" xfId="0" applyFont="1" applyBorder="1" applyAlignment="1">
      <alignment horizontal="left" indent="1"/>
    </xf>
    <xf numFmtId="0" fontId="15" fillId="0" borderId="4" xfId="0" applyFont="1" applyBorder="1" applyAlignment="1">
      <alignment horizontal="left" vertical="top" wrapText="1" indent="1"/>
    </xf>
    <xf numFmtId="188" fontId="15" fillId="0" borderId="30" xfId="1" applyNumberFormat="1" applyFont="1" applyBorder="1" applyAlignment="1">
      <alignment horizontal="left"/>
    </xf>
    <xf numFmtId="188" fontId="15" fillId="0" borderId="6" xfId="1" applyNumberFormat="1" applyFont="1" applyBorder="1" applyAlignment="1">
      <alignment horizontal="left"/>
    </xf>
    <xf numFmtId="0" fontId="5" fillId="0" borderId="0" xfId="0" applyFont="1" applyAlignment="1">
      <alignment horizontal="left" indent="1"/>
    </xf>
    <xf numFmtId="0" fontId="5" fillId="0" borderId="7" xfId="0" applyFont="1" applyBorder="1" applyAlignment="1">
      <alignment horizontal="left" indent="1"/>
    </xf>
    <xf numFmtId="188" fontId="15" fillId="0" borderId="31" xfId="1" applyNumberFormat="1" applyFont="1" applyBorder="1" applyAlignment="1">
      <alignment horizontal="center"/>
    </xf>
    <xf numFmtId="188" fontId="15" fillId="0" borderId="49" xfId="1" applyNumberFormat="1" applyFont="1" applyBorder="1" applyAlignment="1"/>
    <xf numFmtId="188" fontId="15" fillId="0" borderId="38" xfId="1" applyNumberFormat="1" applyFont="1" applyBorder="1" applyAlignment="1"/>
    <xf numFmtId="188" fontId="15" fillId="0" borderId="49" xfId="1" applyNumberFormat="1" applyFont="1" applyBorder="1" applyAlignment="1">
      <alignment horizontal="left"/>
    </xf>
    <xf numFmtId="188" fontId="15" fillId="0" borderId="38" xfId="1" applyNumberFormat="1" applyFont="1" applyBorder="1" applyAlignment="1">
      <alignment horizontal="left"/>
    </xf>
    <xf numFmtId="188" fontId="15" fillId="0" borderId="19" xfId="1" applyNumberFormat="1" applyFont="1" applyBorder="1" applyAlignment="1">
      <alignment horizontal="left"/>
    </xf>
    <xf numFmtId="188" fontId="15" fillId="0" borderId="20" xfId="1" applyNumberFormat="1" applyFont="1" applyBorder="1" applyAlignment="1">
      <alignment horizontal="left"/>
    </xf>
    <xf numFmtId="188" fontId="15" fillId="0" borderId="8" xfId="1" applyNumberFormat="1" applyFont="1" applyBorder="1" applyAlignment="1"/>
    <xf numFmtId="188" fontId="15" fillId="0" borderId="9" xfId="1" applyNumberFormat="1" applyFont="1" applyBorder="1" applyAlignment="1"/>
    <xf numFmtId="188" fontId="15" fillId="0" borderId="30" xfId="1" applyNumberFormat="1" applyFont="1" applyBorder="1" applyAlignment="1"/>
    <xf numFmtId="188" fontId="15" fillId="0" borderId="6" xfId="1" applyNumberFormat="1" applyFont="1" applyBorder="1" applyAlignment="1"/>
    <xf numFmtId="0" fontId="16" fillId="0" borderId="4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 wrapText="1"/>
    </xf>
    <xf numFmtId="0" fontId="15" fillId="0" borderId="33" xfId="2" applyFont="1" applyBorder="1"/>
    <xf numFmtId="0" fontId="16" fillId="0" borderId="4" xfId="2" applyFont="1" applyBorder="1" applyAlignment="1">
      <alignment horizontal="center"/>
    </xf>
    <xf numFmtId="0" fontId="16" fillId="0" borderId="4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33" xfId="2" applyFont="1" applyBorder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16" fillId="0" borderId="32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15" fillId="0" borderId="53" xfId="2" applyFont="1" applyBorder="1" applyAlignment="1">
      <alignment horizontal="center"/>
    </xf>
    <xf numFmtId="0" fontId="15" fillId="0" borderId="57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15" fillId="0" borderId="46" xfId="2" applyFont="1" applyBorder="1" applyAlignment="1">
      <alignment horizontal="center" shrinkToFit="1"/>
    </xf>
    <xf numFmtId="0" fontId="15" fillId="0" borderId="52" xfId="2" applyFont="1" applyBorder="1" applyAlignment="1">
      <alignment horizontal="center" shrinkToFit="1"/>
    </xf>
    <xf numFmtId="0" fontId="8" fillId="0" borderId="0" xfId="2" applyFont="1" applyBorder="1" applyAlignment="1">
      <alignment horizontal="center" shrinkToFit="1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 vertical="center" wrapText="1"/>
    </xf>
    <xf numFmtId="0" fontId="8" fillId="0" borderId="0" xfId="2" applyBorder="1"/>
    <xf numFmtId="0" fontId="25" fillId="0" borderId="0" xfId="0" applyFont="1" applyAlignment="1">
      <alignment horizontal="center" vertical="center"/>
    </xf>
    <xf numFmtId="188" fontId="15" fillId="0" borderId="33" xfId="1" applyNumberFormat="1" applyFont="1" applyBorder="1" applyAlignment="1">
      <alignment horizontal="center"/>
    </xf>
    <xf numFmtId="188" fontId="16" fillId="0" borderId="35" xfId="1" applyNumberFormat="1" applyFont="1" applyBorder="1" applyAlignment="1">
      <alignment horizontal="center"/>
    </xf>
    <xf numFmtId="188" fontId="16" fillId="0" borderId="37" xfId="1" applyNumberFormat="1" applyFont="1" applyBorder="1" applyAlignment="1">
      <alignment horizontal="center"/>
    </xf>
    <xf numFmtId="0" fontId="15" fillId="0" borderId="33" xfId="0" applyFont="1" applyBorder="1" applyAlignment="1">
      <alignment horizontal="left" vertical="top" wrapText="1" indent="1"/>
    </xf>
    <xf numFmtId="188" fontId="15" fillId="0" borderId="33" xfId="1" applyNumberFormat="1" applyFont="1" applyBorder="1" applyAlignment="1">
      <alignment horizontal="left"/>
    </xf>
    <xf numFmtId="0" fontId="16" fillId="0" borderId="35" xfId="0" applyFont="1" applyBorder="1" applyAlignment="1">
      <alignment horizontal="left" indent="1"/>
    </xf>
    <xf numFmtId="0" fontId="16" fillId="0" borderId="34" xfId="0" applyFont="1" applyBorder="1" applyAlignment="1">
      <alignment horizontal="left" indent="1"/>
    </xf>
    <xf numFmtId="0" fontId="16" fillId="0" borderId="37" xfId="0" applyFont="1" applyBorder="1" applyAlignment="1">
      <alignment horizontal="left" indent="1"/>
    </xf>
    <xf numFmtId="188" fontId="16" fillId="0" borderId="36" xfId="1" applyNumberFormat="1" applyFont="1" applyBorder="1" applyAlignment="1">
      <alignment horizontal="center"/>
    </xf>
    <xf numFmtId="0" fontId="16" fillId="0" borderId="0" xfId="0" applyFont="1" applyAlignment="1">
      <alignment horizontal="right"/>
    </xf>
    <xf numFmtId="188" fontId="15" fillId="0" borderId="32" xfId="1" applyNumberFormat="1" applyFont="1" applyBorder="1" applyAlignment="1">
      <alignment horizontal="left"/>
    </xf>
    <xf numFmtId="188" fontId="15" fillId="0" borderId="9" xfId="1" applyNumberFormat="1" applyFont="1" applyBorder="1" applyAlignment="1">
      <alignment horizontal="left"/>
    </xf>
    <xf numFmtId="188" fontId="16" fillId="0" borderId="30" xfId="1" applyNumberFormat="1" applyFont="1" applyBorder="1" applyAlignment="1">
      <alignment horizontal="center"/>
    </xf>
    <xf numFmtId="188" fontId="16" fillId="0" borderId="6" xfId="1" applyNumberFormat="1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88" fontId="16" fillId="0" borderId="35" xfId="1" applyNumberFormat="1" applyFont="1" applyBorder="1" applyAlignment="1">
      <alignment horizontal="left"/>
    </xf>
    <xf numFmtId="188" fontId="16" fillId="0" borderId="37" xfId="1" applyNumberFormat="1" applyFont="1" applyBorder="1" applyAlignment="1">
      <alignment horizontal="left"/>
    </xf>
    <xf numFmtId="0" fontId="16" fillId="0" borderId="3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46" xfId="0" quotePrefix="1" applyFont="1" applyBorder="1" applyAlignment="1">
      <alignment horizontal="left" vertical="top" wrapText="1" indent="2"/>
    </xf>
    <xf numFmtId="0" fontId="15" fillId="0" borderId="3" xfId="0" quotePrefix="1" applyFont="1" applyBorder="1" applyAlignment="1">
      <alignment horizontal="left" vertical="top" wrapText="1" indent="2"/>
    </xf>
    <xf numFmtId="0" fontId="15" fillId="0" borderId="52" xfId="0" quotePrefix="1" applyFont="1" applyBorder="1" applyAlignment="1">
      <alignment horizontal="left" vertical="top" wrapText="1" indent="2"/>
    </xf>
    <xf numFmtId="188" fontId="15" fillId="0" borderId="50" xfId="1" applyNumberFormat="1" applyFont="1" applyBorder="1" applyAlignment="1">
      <alignment horizontal="center"/>
    </xf>
    <xf numFmtId="188" fontId="15" fillId="0" borderId="50" xfId="1" applyNumberFormat="1" applyFont="1" applyBorder="1" applyAlignment="1">
      <alignment horizontal="left"/>
    </xf>
    <xf numFmtId="188" fontId="16" fillId="0" borderId="32" xfId="1" applyNumberFormat="1" applyFont="1" applyBorder="1" applyAlignment="1">
      <alignment horizontal="left"/>
    </xf>
    <xf numFmtId="188" fontId="16" fillId="0" borderId="36" xfId="1" applyNumberFormat="1" applyFont="1" applyBorder="1" applyAlignment="1">
      <alignment horizontal="left"/>
    </xf>
    <xf numFmtId="0" fontId="15" fillId="0" borderId="50" xfId="0" applyFont="1" applyBorder="1" applyAlignment="1">
      <alignment horizontal="left" vertical="top" wrapText="1" indent="1"/>
    </xf>
    <xf numFmtId="0" fontId="16" fillId="0" borderId="32" xfId="0" applyFont="1" applyBorder="1" applyAlignment="1">
      <alignment horizontal="left" indent="1"/>
    </xf>
    <xf numFmtId="0" fontId="16" fillId="0" borderId="36" xfId="0" applyFont="1" applyBorder="1" applyAlignment="1">
      <alignment horizontal="left" indent="1"/>
    </xf>
    <xf numFmtId="0" fontId="15" fillId="0" borderId="41" xfId="0" quotePrefix="1" applyFont="1" applyBorder="1" applyAlignment="1">
      <alignment horizontal="left" vertical="top" wrapText="1" indent="2"/>
    </xf>
    <xf numFmtId="0" fontId="15" fillId="0" borderId="41" xfId="0" applyFont="1" applyBorder="1" applyAlignment="1">
      <alignment horizontal="left" vertical="top" wrapText="1" indent="2"/>
    </xf>
    <xf numFmtId="188" fontId="15" fillId="0" borderId="41" xfId="1" applyNumberFormat="1" applyFont="1" applyBorder="1" applyAlignment="1">
      <alignment horizontal="center"/>
    </xf>
    <xf numFmtId="188" fontId="15" fillId="0" borderId="41" xfId="1" applyNumberFormat="1" applyFont="1" applyBorder="1" applyAlignment="1">
      <alignment horizontal="left"/>
    </xf>
    <xf numFmtId="0" fontId="15" fillId="0" borderId="43" xfId="0" quotePrefix="1" applyFont="1" applyBorder="1" applyAlignment="1">
      <alignment horizontal="left" vertical="top" wrapText="1" indent="2"/>
    </xf>
    <xf numFmtId="0" fontId="15" fillId="0" borderId="43" xfId="0" applyFont="1" applyBorder="1" applyAlignment="1">
      <alignment horizontal="left" vertical="top" wrapText="1" indent="2"/>
    </xf>
    <xf numFmtId="188" fontId="15" fillId="0" borderId="43" xfId="1" applyNumberFormat="1" applyFont="1" applyBorder="1" applyAlignment="1">
      <alignment horizontal="center"/>
    </xf>
    <xf numFmtId="0" fontId="15" fillId="0" borderId="12" xfId="0" applyFont="1" applyBorder="1" applyAlignment="1">
      <alignment horizontal="left" vertical="top" wrapText="1" indent="1"/>
    </xf>
    <xf numFmtId="188" fontId="15" fillId="0" borderId="12" xfId="1" applyNumberFormat="1" applyFont="1" applyBorder="1" applyAlignment="1">
      <alignment horizontal="center"/>
    </xf>
    <xf numFmtId="188" fontId="15" fillId="0" borderId="12" xfId="1" applyNumberFormat="1" applyFont="1" applyBorder="1" applyAlignment="1">
      <alignment horizontal="left"/>
    </xf>
    <xf numFmtId="0" fontId="15" fillId="0" borderId="43" xfId="0" applyFont="1" applyBorder="1" applyAlignment="1">
      <alignment horizontal="left" vertical="top" wrapText="1"/>
    </xf>
    <xf numFmtId="188" fontId="15" fillId="0" borderId="43" xfId="1" applyNumberFormat="1" applyFont="1" applyBorder="1" applyAlignment="1">
      <alignment horizontal="left"/>
    </xf>
    <xf numFmtId="188" fontId="15" fillId="0" borderId="8" xfId="1" applyNumberFormat="1" applyFont="1" applyBorder="1" applyAlignment="1">
      <alignment horizontal="center"/>
    </xf>
    <xf numFmtId="188" fontId="15" fillId="0" borderId="0" xfId="1" applyNumberFormat="1" applyFont="1" applyBorder="1" applyAlignment="1">
      <alignment horizontal="center"/>
    </xf>
    <xf numFmtId="188" fontId="15" fillId="0" borderId="8" xfId="1" applyNumberFormat="1" applyFont="1" applyBorder="1" applyAlignment="1">
      <alignment horizontal="left"/>
    </xf>
    <xf numFmtId="188" fontId="15" fillId="0" borderId="40" xfId="1" applyNumberFormat="1" applyFont="1" applyBorder="1" applyAlignment="1">
      <alignment horizontal="center"/>
    </xf>
    <xf numFmtId="188" fontId="15" fillId="0" borderId="44" xfId="1" applyNumberFormat="1" applyFont="1" applyBorder="1" applyAlignment="1">
      <alignment horizontal="center"/>
    </xf>
    <xf numFmtId="188" fontId="16" fillId="0" borderId="44" xfId="1" applyNumberFormat="1" applyFont="1" applyBorder="1" applyAlignment="1">
      <alignment horizontal="left"/>
    </xf>
    <xf numFmtId="188" fontId="15" fillId="0" borderId="54" xfId="1" applyNumberFormat="1" applyFont="1" applyBorder="1" applyAlignment="1">
      <alignment horizontal="center"/>
    </xf>
    <xf numFmtId="188" fontId="15" fillId="0" borderId="19" xfId="1" applyNumberFormat="1" applyFont="1" applyBorder="1" applyAlignment="1">
      <alignment horizontal="center"/>
    </xf>
    <xf numFmtId="188" fontId="15" fillId="0" borderId="7" xfId="1" applyNumberFormat="1" applyFont="1" applyBorder="1" applyAlignment="1">
      <alignment horizontal="center"/>
    </xf>
    <xf numFmtId="188" fontId="15" fillId="0" borderId="54" xfId="1" applyNumberFormat="1" applyFont="1" applyBorder="1" applyAlignment="1">
      <alignment horizontal="left"/>
    </xf>
    <xf numFmtId="188" fontId="15" fillId="0" borderId="55" xfId="1" applyNumberFormat="1" applyFont="1" applyBorder="1" applyAlignment="1">
      <alignment horizontal="left"/>
    </xf>
    <xf numFmtId="188" fontId="15" fillId="0" borderId="27" xfId="1" applyNumberFormat="1" applyFont="1" applyBorder="1" applyAlignment="1">
      <alignment horizontal="left"/>
    </xf>
    <xf numFmtId="188" fontId="15" fillId="0" borderId="28" xfId="1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15" fillId="0" borderId="8" xfId="2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5" fillId="0" borderId="9" xfId="2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15" fillId="0" borderId="46" xfId="2" applyFont="1" applyBorder="1" applyAlignment="1">
      <alignment horizontal="left" shrinkToFit="1"/>
    </xf>
    <xf numFmtId="0" fontId="15" fillId="0" borderId="52" xfId="2" applyFont="1" applyBorder="1" applyAlignment="1">
      <alignment horizontal="left" shrinkToFit="1"/>
    </xf>
    <xf numFmtId="0" fontId="19" fillId="0" borderId="0" xfId="0" applyFont="1" applyFill="1" applyAlignment="1">
      <alignment horizontal="left" indent="1"/>
    </xf>
    <xf numFmtId="0" fontId="19" fillId="0" borderId="0" xfId="0" applyFont="1" applyFill="1" applyAlignment="1">
      <alignment horizontal="left"/>
    </xf>
    <xf numFmtId="0" fontId="19" fillId="0" borderId="0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9" fillId="0" borderId="0" xfId="0" applyFont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right" vertical="center" wrapText="1"/>
    </xf>
    <xf numFmtId="0" fontId="19" fillId="0" borderId="23" xfId="0" applyFont="1" applyBorder="1" applyAlignment="1">
      <alignment vertical="center" wrapText="1"/>
    </xf>
    <xf numFmtId="188" fontId="19" fillId="0" borderId="0" xfId="1" applyNumberFormat="1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5" fillId="0" borderId="47" xfId="0" applyFont="1" applyBorder="1" applyAlignment="1">
      <alignment horizontal="left"/>
    </xf>
    <xf numFmtId="0" fontId="15" fillId="0" borderId="61" xfId="0" applyFont="1" applyBorder="1" applyAlignment="1">
      <alignment horizontal="left"/>
    </xf>
    <xf numFmtId="0" fontId="15" fillId="0" borderId="53" xfId="0" applyFont="1" applyBorder="1" applyAlignment="1">
      <alignment horizontal="left"/>
    </xf>
    <xf numFmtId="0" fontId="15" fillId="0" borderId="57" xfId="0" applyFont="1" applyBorder="1" applyAlignment="1">
      <alignment horizontal="left"/>
    </xf>
    <xf numFmtId="0" fontId="16" fillId="0" borderId="59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5" fillId="2" borderId="14" xfId="0" applyFont="1" applyFill="1" applyBorder="1" applyAlignment="1">
      <alignment horizontal="left"/>
    </xf>
    <xf numFmtId="0" fontId="15" fillId="0" borderId="54" xfId="0" applyFont="1" applyBorder="1" applyAlignment="1">
      <alignment horizontal="left"/>
    </xf>
    <xf numFmtId="0" fontId="15" fillId="0" borderId="55" xfId="0" applyFont="1" applyBorder="1" applyAlignment="1">
      <alignment horizontal="left"/>
    </xf>
    <xf numFmtId="0" fontId="15" fillId="0" borderId="54" xfId="0" applyFont="1" applyBorder="1" applyAlignment="1">
      <alignment horizontal="left" indent="2"/>
    </xf>
    <xf numFmtId="0" fontId="15" fillId="0" borderId="55" xfId="0" applyFont="1" applyBorder="1" applyAlignment="1">
      <alignment horizontal="left" indent="2"/>
    </xf>
    <xf numFmtId="0" fontId="15" fillId="0" borderId="46" xfId="0" applyFont="1" applyBorder="1" applyAlignment="1">
      <alignment horizontal="left" indent="2"/>
    </xf>
    <xf numFmtId="0" fontId="15" fillId="0" borderId="26" xfId="0" applyFont="1" applyBorder="1" applyAlignment="1">
      <alignment horizontal="left" indent="2"/>
    </xf>
    <xf numFmtId="0" fontId="15" fillId="0" borderId="28" xfId="0" applyFont="1" applyBorder="1" applyAlignment="1">
      <alignment horizontal="left" indent="2"/>
    </xf>
    <xf numFmtId="0" fontId="16" fillId="0" borderId="35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7" xfId="0" applyFont="1" applyBorder="1" applyAlignment="1">
      <alignment horizontal="left"/>
    </xf>
    <xf numFmtId="187" fontId="15" fillId="0" borderId="0" xfId="0" applyNumberFormat="1" applyFont="1" applyBorder="1" applyAlignment="1">
      <alignment horizontal="left"/>
    </xf>
    <xf numFmtId="0" fontId="15" fillId="0" borderId="0" xfId="0" applyFont="1" applyAlignment="1"/>
    <xf numFmtId="0" fontId="0" fillId="0" borderId="0" xfId="0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0" fillId="0" borderId="0" xfId="0" applyFont="1"/>
    <xf numFmtId="0" fontId="15" fillId="0" borderId="33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26" fillId="0" borderId="0" xfId="0" applyFont="1" applyAlignment="1">
      <alignment horizontal="center"/>
    </xf>
  </cellXfs>
  <cellStyles count="3">
    <cellStyle name="จุลภาค" xfId="1" builtinId="3"/>
    <cellStyle name="ปกติ" xfId="0" builtinId="0"/>
    <cellStyle name="ปกติ_งบประมาณรายการเงินเดือน-5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"/>
  <sheetViews>
    <sheetView tabSelected="1" view="pageBreakPreview" zoomScaleNormal="100" zoomScaleSheetLayoutView="100" workbookViewId="0">
      <selection activeCell="L57" sqref="L57"/>
    </sheetView>
  </sheetViews>
  <sheetFormatPr defaultRowHeight="24.6"/>
  <cols>
    <col min="1" max="1" width="11.109375" style="45" customWidth="1"/>
    <col min="2" max="2" width="8.44140625" style="45" customWidth="1"/>
    <col min="3" max="3" width="8.5546875" style="45" customWidth="1"/>
    <col min="4" max="4" width="7.88671875" style="45" customWidth="1"/>
    <col min="5" max="5" width="7.33203125" style="45" customWidth="1"/>
    <col min="6" max="6" width="9.109375" style="45"/>
    <col min="7" max="7" width="8.5546875" style="45" customWidth="1"/>
    <col min="8" max="8" width="8.33203125" style="45" customWidth="1"/>
    <col min="9" max="9" width="9.109375" style="45"/>
    <col min="10" max="10" width="10.33203125" style="45" customWidth="1"/>
    <col min="11" max="11" width="12.33203125" style="45" customWidth="1"/>
    <col min="12" max="12" width="39" style="5" customWidth="1"/>
    <col min="13" max="13" width="16.33203125" style="6" customWidth="1"/>
  </cols>
  <sheetData>
    <row r="1" spans="1:16">
      <c r="I1" s="459"/>
      <c r="J1" s="459"/>
      <c r="K1" s="459"/>
      <c r="L1"/>
      <c r="M1"/>
    </row>
    <row r="2" spans="1:16">
      <c r="A2" s="425" t="s">
        <v>521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/>
      <c r="M2"/>
    </row>
    <row r="3" spans="1:16">
      <c r="A3" s="428" t="s">
        <v>466</v>
      </c>
      <c r="B3" s="428"/>
      <c r="C3" s="428"/>
      <c r="D3" s="428"/>
      <c r="E3" s="428"/>
      <c r="F3" s="428"/>
      <c r="G3" s="428"/>
      <c r="H3" s="428"/>
      <c r="I3" s="428"/>
      <c r="J3" s="428"/>
      <c r="L3"/>
      <c r="M3"/>
    </row>
    <row r="4" spans="1:16">
      <c r="A4" s="366" t="s">
        <v>142</v>
      </c>
      <c r="B4" s="49"/>
      <c r="C4" s="49"/>
      <c r="D4" s="49"/>
      <c r="E4" s="49"/>
      <c r="F4" s="49"/>
      <c r="G4" s="49"/>
      <c r="H4" s="49"/>
      <c r="I4" s="49"/>
      <c r="J4" s="49"/>
      <c r="L4"/>
      <c r="M4"/>
    </row>
    <row r="5" spans="1:16" ht="17.25" customHeight="1">
      <c r="A5" s="47"/>
      <c r="B5" s="47"/>
      <c r="C5" s="47"/>
      <c r="D5" s="47"/>
      <c r="E5" s="47"/>
      <c r="F5" s="47"/>
      <c r="G5" s="47"/>
      <c r="H5" s="429" t="s">
        <v>4</v>
      </c>
      <c r="I5" s="429"/>
      <c r="J5" s="429"/>
      <c r="L5"/>
      <c r="M5"/>
    </row>
    <row r="6" spans="1:16">
      <c r="A6" s="47"/>
      <c r="B6" s="684" t="s">
        <v>382</v>
      </c>
      <c r="C6" s="684"/>
      <c r="D6" s="684"/>
      <c r="E6" s="47"/>
      <c r="F6" s="47"/>
      <c r="G6" s="47"/>
      <c r="H6" s="427" t="s">
        <v>303</v>
      </c>
      <c r="I6" s="427"/>
      <c r="J6" s="48" t="s">
        <v>5</v>
      </c>
      <c r="L6"/>
      <c r="M6"/>
    </row>
    <row r="7" spans="1:16">
      <c r="A7" s="47"/>
      <c r="B7" s="684" t="s">
        <v>381</v>
      </c>
      <c r="C7" s="684"/>
      <c r="D7" s="684"/>
      <c r="E7" s="47"/>
      <c r="F7" s="47"/>
      <c r="G7" s="47"/>
      <c r="H7" s="427" t="s">
        <v>303</v>
      </c>
      <c r="I7" s="427"/>
      <c r="J7" s="48" t="s">
        <v>5</v>
      </c>
      <c r="L7"/>
      <c r="M7"/>
    </row>
    <row r="8" spans="1:16">
      <c r="A8" s="47"/>
      <c r="B8" s="685" t="s">
        <v>383</v>
      </c>
      <c r="C8" s="685"/>
      <c r="D8" s="685"/>
      <c r="E8" s="47"/>
      <c r="F8" s="47"/>
      <c r="G8" s="47"/>
      <c r="H8" s="427" t="s">
        <v>303</v>
      </c>
      <c r="I8" s="427"/>
      <c r="J8" s="48" t="s">
        <v>5</v>
      </c>
      <c r="L8"/>
      <c r="M8"/>
    </row>
    <row r="9" spans="1:16">
      <c r="G9" s="45" t="s">
        <v>7</v>
      </c>
      <c r="H9" s="427" t="s">
        <v>303</v>
      </c>
      <c r="I9" s="427"/>
      <c r="L9"/>
      <c r="M9"/>
    </row>
    <row r="10" spans="1:16">
      <c r="A10" s="74" t="s">
        <v>9</v>
      </c>
      <c r="B10" s="430" t="s">
        <v>304</v>
      </c>
      <c r="C10" s="430"/>
      <c r="D10" s="430"/>
      <c r="E10" s="430"/>
      <c r="F10" s="430"/>
      <c r="G10" s="430"/>
      <c r="H10" s="430"/>
      <c r="I10" s="430"/>
      <c r="J10" s="430"/>
      <c r="K10" s="433"/>
      <c r="L10"/>
      <c r="M10"/>
    </row>
    <row r="11" spans="1:16">
      <c r="A11" s="46" t="s">
        <v>11</v>
      </c>
      <c r="B11" s="51" t="s">
        <v>305</v>
      </c>
      <c r="C11" s="49"/>
      <c r="D11" s="49"/>
      <c r="E11" s="49"/>
      <c r="F11" s="49"/>
      <c r="G11" s="49"/>
      <c r="H11" s="49"/>
      <c r="I11" s="49"/>
      <c r="J11" s="49"/>
      <c r="K11" s="50"/>
      <c r="L11"/>
      <c r="M11"/>
    </row>
    <row r="12" spans="1:16">
      <c r="A12" s="430" t="s">
        <v>306</v>
      </c>
      <c r="B12" s="431"/>
      <c r="C12" s="431"/>
      <c r="D12" s="431"/>
      <c r="E12" s="431"/>
      <c r="F12" s="431"/>
      <c r="G12" s="431"/>
      <c r="H12" s="431"/>
      <c r="I12" s="431"/>
      <c r="J12" s="431"/>
      <c r="K12" s="432"/>
      <c r="L12"/>
      <c r="M12"/>
    </row>
    <row r="13" spans="1:16">
      <c r="A13" s="430" t="s">
        <v>306</v>
      </c>
      <c r="B13" s="431"/>
      <c r="C13" s="431"/>
      <c r="D13" s="431"/>
      <c r="E13" s="431"/>
      <c r="F13" s="431"/>
      <c r="G13" s="431"/>
      <c r="H13" s="431"/>
      <c r="I13" s="431"/>
      <c r="J13" s="431"/>
      <c r="K13" s="432"/>
      <c r="L13"/>
      <c r="M13"/>
      <c r="P13" t="s">
        <v>34</v>
      </c>
    </row>
    <row r="14" spans="1:16">
      <c r="A14" s="430" t="s">
        <v>306</v>
      </c>
      <c r="B14" s="431"/>
      <c r="C14" s="431"/>
      <c r="D14" s="431"/>
      <c r="E14" s="431"/>
      <c r="F14" s="431"/>
      <c r="G14" s="431"/>
      <c r="H14" s="431"/>
      <c r="I14" s="431"/>
      <c r="J14" s="431"/>
      <c r="K14" s="432"/>
      <c r="L14"/>
      <c r="M14"/>
    </row>
    <row r="15" spans="1:16">
      <c r="A15" s="430" t="s">
        <v>306</v>
      </c>
      <c r="B15" s="431"/>
      <c r="C15" s="431"/>
      <c r="D15" s="431"/>
      <c r="E15" s="431"/>
      <c r="F15" s="431"/>
      <c r="G15" s="431"/>
      <c r="H15" s="431"/>
      <c r="I15" s="431"/>
      <c r="J15" s="431"/>
      <c r="K15" s="432"/>
      <c r="L15"/>
      <c r="M15"/>
    </row>
    <row r="16" spans="1:16">
      <c r="A16" s="430" t="s">
        <v>306</v>
      </c>
      <c r="B16" s="431"/>
      <c r="C16" s="431"/>
      <c r="D16" s="431"/>
      <c r="E16" s="431"/>
      <c r="F16" s="431"/>
      <c r="G16" s="431"/>
      <c r="H16" s="431"/>
      <c r="I16" s="431"/>
      <c r="J16" s="431"/>
      <c r="K16" s="432"/>
      <c r="L16"/>
      <c r="M16"/>
    </row>
    <row r="17" spans="1:13">
      <c r="A17" s="430" t="s">
        <v>306</v>
      </c>
      <c r="B17" s="431"/>
      <c r="C17" s="431"/>
      <c r="D17" s="431"/>
      <c r="E17" s="431"/>
      <c r="F17" s="431"/>
      <c r="G17" s="431"/>
      <c r="H17" s="431"/>
      <c r="I17" s="431"/>
      <c r="J17" s="431"/>
      <c r="K17" s="432"/>
      <c r="L17"/>
      <c r="M17"/>
    </row>
    <row r="18" spans="1:13">
      <c r="A18" s="430" t="s">
        <v>306</v>
      </c>
      <c r="B18" s="431"/>
      <c r="C18" s="431"/>
      <c r="D18" s="431"/>
      <c r="E18" s="431"/>
      <c r="F18" s="431"/>
      <c r="G18" s="431"/>
      <c r="H18" s="431"/>
      <c r="I18" s="431"/>
      <c r="J18" s="431"/>
      <c r="K18" s="432"/>
      <c r="L18"/>
      <c r="M18"/>
    </row>
    <row r="19" spans="1:13">
      <c r="A19" s="430" t="s">
        <v>306</v>
      </c>
      <c r="B19" s="431"/>
      <c r="C19" s="431"/>
      <c r="D19" s="431"/>
      <c r="E19" s="431"/>
      <c r="F19" s="431"/>
      <c r="G19" s="431"/>
      <c r="H19" s="431"/>
      <c r="I19" s="431"/>
      <c r="J19" s="431"/>
      <c r="K19" s="432"/>
      <c r="L19"/>
      <c r="M19"/>
    </row>
    <row r="20" spans="1:13">
      <c r="A20" s="52" t="s">
        <v>23</v>
      </c>
      <c r="B20" s="53"/>
      <c r="C20" s="53"/>
      <c r="D20" s="53"/>
      <c r="E20" s="54"/>
      <c r="F20" s="54"/>
      <c r="G20" s="54"/>
      <c r="H20" s="54"/>
      <c r="I20" s="54"/>
      <c r="J20" s="54"/>
      <c r="K20" s="55"/>
      <c r="L20"/>
      <c r="M20"/>
    </row>
    <row r="21" spans="1:13" ht="25.2" thickBot="1">
      <c r="A21" s="434" t="s">
        <v>26</v>
      </c>
      <c r="B21" s="434"/>
      <c r="C21" s="434"/>
      <c r="D21" s="434"/>
      <c r="E21" s="434"/>
      <c r="F21" s="435" t="s">
        <v>27</v>
      </c>
      <c r="G21" s="436"/>
      <c r="H21" s="436"/>
      <c r="I21" s="436"/>
      <c r="J21" s="436"/>
      <c r="K21" s="437"/>
      <c r="L21" s="16"/>
      <c r="M21"/>
    </row>
    <row r="22" spans="1:13" ht="25.2" thickTop="1">
      <c r="A22" s="438">
        <v>1</v>
      </c>
      <c r="B22" s="439"/>
      <c r="C22" s="439"/>
      <c r="D22" s="439"/>
      <c r="E22" s="439"/>
      <c r="F22" s="438">
        <v>1.1000000000000001</v>
      </c>
      <c r="G22" s="439"/>
      <c r="H22" s="439"/>
      <c r="I22" s="439"/>
      <c r="J22" s="56"/>
      <c r="K22" s="57"/>
      <c r="L22"/>
      <c r="M22"/>
    </row>
    <row r="23" spans="1:13" ht="24" customHeight="1">
      <c r="A23" s="440" t="s">
        <v>307</v>
      </c>
      <c r="B23" s="441"/>
      <c r="C23" s="441"/>
      <c r="D23" s="441"/>
      <c r="E23" s="441"/>
      <c r="F23" s="59"/>
      <c r="G23" s="60"/>
      <c r="H23" s="60"/>
      <c r="I23" s="60"/>
      <c r="J23" s="61"/>
      <c r="K23" s="62"/>
      <c r="L23"/>
      <c r="M23"/>
    </row>
    <row r="24" spans="1:13">
      <c r="A24" s="442" t="s">
        <v>308</v>
      </c>
      <c r="B24" s="443"/>
      <c r="C24" s="58"/>
      <c r="D24" s="63"/>
      <c r="E24" s="62"/>
      <c r="F24" s="444">
        <v>1.2</v>
      </c>
      <c r="G24" s="445"/>
      <c r="H24" s="445"/>
      <c r="I24" s="445"/>
      <c r="J24" s="61"/>
      <c r="K24" s="62"/>
      <c r="L24"/>
      <c r="M24"/>
    </row>
    <row r="25" spans="1:13">
      <c r="A25" s="442"/>
      <c r="B25" s="443"/>
      <c r="C25" s="58"/>
      <c r="D25" s="63"/>
      <c r="E25" s="62"/>
      <c r="F25" s="59"/>
      <c r="G25" s="60"/>
      <c r="H25" s="60"/>
      <c r="I25" s="60"/>
      <c r="J25" s="61"/>
      <c r="K25" s="62"/>
      <c r="L25"/>
      <c r="M25"/>
    </row>
    <row r="26" spans="1:13">
      <c r="A26" s="447"/>
      <c r="B26" s="448"/>
      <c r="C26" s="64"/>
      <c r="D26" s="65"/>
      <c r="E26" s="66"/>
      <c r="F26" s="67"/>
      <c r="G26" s="53"/>
      <c r="H26" s="53"/>
      <c r="I26" s="53"/>
      <c r="J26" s="53"/>
      <c r="K26" s="68"/>
      <c r="L26"/>
      <c r="M26"/>
    </row>
    <row r="27" spans="1:13" ht="21" customHeight="1">
      <c r="A27" s="444">
        <v>2</v>
      </c>
      <c r="B27" s="445"/>
      <c r="C27" s="445"/>
      <c r="D27" s="445"/>
      <c r="E27" s="446"/>
      <c r="F27" s="444">
        <v>2.1</v>
      </c>
      <c r="G27" s="445"/>
      <c r="H27" s="445"/>
      <c r="I27" s="445"/>
      <c r="J27" s="61"/>
      <c r="K27" s="62"/>
      <c r="L27"/>
      <c r="M27"/>
    </row>
    <row r="28" spans="1:13" ht="21" customHeight="1">
      <c r="A28" s="69"/>
      <c r="B28" s="70"/>
      <c r="C28" s="70"/>
      <c r="D28" s="70"/>
      <c r="E28" s="71"/>
      <c r="F28" s="444"/>
      <c r="G28" s="445"/>
      <c r="H28" s="445"/>
      <c r="I28" s="445"/>
      <c r="J28" s="445"/>
      <c r="K28" s="446"/>
      <c r="L28"/>
      <c r="M28"/>
    </row>
    <row r="29" spans="1:13" ht="21" customHeight="1">
      <c r="A29" s="69"/>
      <c r="B29" s="70"/>
      <c r="C29" s="70"/>
      <c r="D29" s="70"/>
      <c r="E29" s="70"/>
      <c r="F29" s="69"/>
      <c r="G29" s="70"/>
      <c r="H29" s="70"/>
      <c r="I29" s="70"/>
      <c r="J29" s="70"/>
      <c r="K29" s="71"/>
      <c r="L29"/>
      <c r="M29"/>
    </row>
    <row r="30" spans="1:13" ht="21" customHeight="1">
      <c r="A30" s="442"/>
      <c r="B30" s="443"/>
      <c r="C30" s="70"/>
      <c r="D30" s="70"/>
      <c r="E30" s="70"/>
      <c r="F30" s="444">
        <v>2.1</v>
      </c>
      <c r="G30" s="445"/>
      <c r="H30" s="445"/>
      <c r="I30" s="445"/>
      <c r="J30" s="61"/>
      <c r="K30" s="62"/>
      <c r="L30"/>
      <c r="M30"/>
    </row>
    <row r="31" spans="1:13" ht="21" customHeight="1">
      <c r="A31" s="69"/>
      <c r="B31" s="70"/>
      <c r="C31" s="70"/>
      <c r="D31" s="70"/>
      <c r="E31" s="70"/>
      <c r="F31" s="444"/>
      <c r="G31" s="445"/>
      <c r="H31" s="445"/>
      <c r="I31" s="445"/>
      <c r="J31" s="445"/>
      <c r="K31" s="446"/>
      <c r="L31"/>
      <c r="M31"/>
    </row>
    <row r="32" spans="1:13">
      <c r="A32" s="67"/>
      <c r="B32" s="53"/>
      <c r="C32" s="53"/>
      <c r="D32" s="53"/>
      <c r="E32" s="68"/>
      <c r="F32" s="450"/>
      <c r="G32" s="451"/>
      <c r="H32" s="451"/>
      <c r="I32" s="451"/>
      <c r="J32" s="451"/>
      <c r="K32" s="452"/>
      <c r="L32"/>
      <c r="M32"/>
    </row>
    <row r="33" spans="1:13">
      <c r="A33" s="70"/>
      <c r="B33" s="70"/>
      <c r="C33" s="70"/>
      <c r="D33" s="70"/>
      <c r="E33" s="70"/>
      <c r="F33" s="60"/>
      <c r="G33" s="60"/>
      <c r="H33" s="60"/>
      <c r="I33" s="60"/>
      <c r="J33" s="60"/>
      <c r="K33" s="60"/>
      <c r="L33"/>
      <c r="M33"/>
    </row>
    <row r="34" spans="1:13" ht="27.75" customHeight="1">
      <c r="A34" s="453" t="s">
        <v>394</v>
      </c>
      <c r="B34" s="453"/>
      <c r="C34" s="453"/>
      <c r="D34" s="453"/>
      <c r="E34" s="453"/>
      <c r="F34" s="453"/>
      <c r="G34" s="453"/>
      <c r="H34" s="453"/>
      <c r="I34" s="453"/>
      <c r="J34" s="453"/>
      <c r="K34" s="453"/>
      <c r="L34"/>
      <c r="M34"/>
    </row>
    <row r="35" spans="1:13" ht="21" customHeight="1">
      <c r="A35" s="425" t="s">
        <v>522</v>
      </c>
      <c r="B35" s="425"/>
      <c r="C35" s="425"/>
      <c r="D35" s="425"/>
      <c r="E35" s="425"/>
      <c r="F35" s="425"/>
      <c r="G35" s="425"/>
      <c r="H35" s="425"/>
      <c r="I35" s="425"/>
      <c r="J35" s="425"/>
      <c r="L35"/>
      <c r="M35"/>
    </row>
    <row r="36" spans="1:13">
      <c r="A36" s="428" t="s">
        <v>466</v>
      </c>
      <c r="B36" s="428"/>
      <c r="C36" s="428"/>
      <c r="D36" s="428"/>
      <c r="E36" s="428"/>
      <c r="F36" s="428"/>
      <c r="G36" s="428"/>
      <c r="H36" s="428"/>
      <c r="I36" s="428"/>
      <c r="J36" s="428"/>
      <c r="L36"/>
      <c r="M36"/>
    </row>
    <row r="37" spans="1:13">
      <c r="A37" s="366" t="s">
        <v>142</v>
      </c>
      <c r="B37" s="49"/>
      <c r="C37" s="49"/>
      <c r="D37" s="49"/>
      <c r="E37" s="49"/>
      <c r="F37" s="49"/>
      <c r="G37" s="49"/>
      <c r="H37" s="49"/>
      <c r="I37" s="49"/>
      <c r="J37" s="49"/>
      <c r="L37"/>
      <c r="M37"/>
    </row>
    <row r="38" spans="1:13" ht="18.75" customHeight="1">
      <c r="A38" s="47"/>
      <c r="B38" s="47"/>
      <c r="C38" s="47"/>
      <c r="D38" s="47"/>
      <c r="E38" s="47"/>
      <c r="F38" s="47"/>
      <c r="G38" s="47"/>
      <c r="H38" s="449" t="s">
        <v>4</v>
      </c>
      <c r="I38" s="449"/>
      <c r="J38" s="449"/>
      <c r="K38" s="449"/>
      <c r="L38"/>
      <c r="M38"/>
    </row>
    <row r="39" spans="1:13">
      <c r="A39" s="47"/>
      <c r="B39" s="426" t="s">
        <v>468</v>
      </c>
      <c r="C39" s="426"/>
      <c r="D39" s="426"/>
      <c r="E39" s="47"/>
      <c r="F39" s="47"/>
      <c r="G39" s="47"/>
      <c r="H39" s="427">
        <v>40.552</v>
      </c>
      <c r="I39" s="427"/>
      <c r="J39" s="48" t="s">
        <v>5</v>
      </c>
      <c r="L39"/>
      <c r="M39"/>
    </row>
    <row r="40" spans="1:13">
      <c r="A40" s="47"/>
      <c r="B40" s="426" t="s">
        <v>523</v>
      </c>
      <c r="C40" s="426"/>
      <c r="D40" s="426"/>
      <c r="E40" s="47"/>
      <c r="F40" s="47"/>
      <c r="G40" s="47"/>
      <c r="H40" s="427">
        <v>42.770499999999998</v>
      </c>
      <c r="I40" s="427"/>
      <c r="J40" s="48" t="s">
        <v>5</v>
      </c>
      <c r="L40"/>
      <c r="M40"/>
    </row>
    <row r="41" spans="1:13" ht="21" customHeight="1">
      <c r="A41" s="47"/>
      <c r="B41" s="426" t="s">
        <v>524</v>
      </c>
      <c r="C41" s="426"/>
      <c r="D41" s="426"/>
      <c r="E41" s="47"/>
      <c r="F41" s="47"/>
      <c r="G41" s="47"/>
      <c r="H41" s="427">
        <f>H40-H39</f>
        <v>2.2184999999999988</v>
      </c>
      <c r="I41" s="427"/>
      <c r="J41" s="48" t="s">
        <v>5</v>
      </c>
      <c r="L41"/>
      <c r="M41"/>
    </row>
    <row r="42" spans="1:13" s="33" customFormat="1" ht="17.25" customHeight="1">
      <c r="A42" s="75"/>
      <c r="B42" s="75"/>
      <c r="C42" s="75"/>
      <c r="D42" s="75"/>
      <c r="E42" s="75"/>
      <c r="F42" s="75"/>
      <c r="G42" s="75" t="s">
        <v>7</v>
      </c>
      <c r="H42" s="455">
        <f>(H41*100)/H39</f>
        <v>5.470753600315641</v>
      </c>
      <c r="I42" s="455"/>
      <c r="J42" s="75"/>
      <c r="K42" s="75"/>
    </row>
    <row r="43" spans="1:13" ht="21.75" customHeight="1">
      <c r="A43" s="46" t="s">
        <v>9</v>
      </c>
      <c r="B43" s="430" t="s">
        <v>456</v>
      </c>
      <c r="C43" s="430"/>
      <c r="D43" s="430"/>
      <c r="E43" s="430"/>
      <c r="F43" s="430"/>
      <c r="G43" s="430"/>
      <c r="H43" s="430"/>
      <c r="I43" s="430"/>
      <c r="J43" s="430"/>
      <c r="K43" s="433"/>
      <c r="L43"/>
      <c r="M43"/>
    </row>
    <row r="44" spans="1:13" s="383" customFormat="1" ht="76.2" customHeight="1">
      <c r="A44" s="74" t="s">
        <v>11</v>
      </c>
      <c r="B44" s="686" t="s">
        <v>525</v>
      </c>
      <c r="C44" s="686"/>
      <c r="D44" s="686"/>
      <c r="E44" s="686"/>
      <c r="F44" s="686"/>
      <c r="G44" s="686"/>
      <c r="H44" s="686"/>
      <c r="I44" s="686"/>
      <c r="J44" s="686"/>
      <c r="K44" s="687"/>
    </row>
    <row r="45" spans="1:13" s="689" customFormat="1" ht="47.4" customHeight="1">
      <c r="A45" s="688"/>
      <c r="B45" s="686" t="s">
        <v>526</v>
      </c>
      <c r="C45" s="686"/>
      <c r="D45" s="686"/>
      <c r="E45" s="686"/>
      <c r="F45" s="686"/>
      <c r="G45" s="686"/>
      <c r="H45" s="686"/>
      <c r="I45" s="686"/>
      <c r="J45" s="686"/>
      <c r="K45" s="687"/>
    </row>
    <row r="46" spans="1:13" ht="72.599999999999994" customHeight="1">
      <c r="B46" s="445" t="s">
        <v>528</v>
      </c>
      <c r="C46" s="690"/>
      <c r="D46" s="690"/>
      <c r="E46" s="690"/>
      <c r="F46" s="690"/>
      <c r="G46" s="690"/>
      <c r="H46" s="690"/>
      <c r="I46" s="690"/>
      <c r="J46" s="690"/>
      <c r="K46" s="691"/>
      <c r="L46"/>
      <c r="M46"/>
    </row>
    <row r="47" spans="1:13" ht="21.75" customHeight="1">
      <c r="A47" s="72"/>
      <c r="B47" s="431" t="s">
        <v>527</v>
      </c>
      <c r="C47" s="431"/>
      <c r="D47" s="431"/>
      <c r="E47" s="431"/>
      <c r="F47" s="431"/>
      <c r="G47" s="431"/>
      <c r="H47" s="431"/>
      <c r="I47" s="431"/>
      <c r="J47" s="431"/>
      <c r="K47" s="432"/>
      <c r="L47"/>
      <c r="M47"/>
    </row>
    <row r="48" spans="1:13" hidden="1">
      <c r="A48" s="70"/>
      <c r="B48" s="454" t="s">
        <v>310</v>
      </c>
      <c r="C48" s="454"/>
      <c r="D48" s="454"/>
      <c r="E48" s="454"/>
      <c r="F48" s="454"/>
      <c r="G48" s="454"/>
      <c r="H48" s="454"/>
      <c r="I48" s="454"/>
      <c r="J48" s="454"/>
      <c r="K48" s="73"/>
      <c r="L48"/>
      <c r="M48"/>
    </row>
    <row r="49" spans="1:13" hidden="1">
      <c r="A49" s="70"/>
      <c r="B49" s="454" t="s">
        <v>311</v>
      </c>
      <c r="C49" s="454"/>
      <c r="D49" s="454"/>
      <c r="E49" s="454"/>
      <c r="F49" s="454"/>
      <c r="G49" s="454"/>
      <c r="H49" s="454"/>
      <c r="I49" s="454"/>
      <c r="J49" s="454"/>
      <c r="K49" s="432"/>
      <c r="L49"/>
      <c r="M49"/>
    </row>
    <row r="50" spans="1:13" hidden="1">
      <c r="A50" s="454" t="s">
        <v>312</v>
      </c>
      <c r="B50" s="460"/>
      <c r="C50" s="460"/>
      <c r="D50" s="460"/>
      <c r="E50" s="460"/>
      <c r="F50" s="460"/>
      <c r="G50" s="460"/>
      <c r="H50" s="460"/>
      <c r="I50" s="460"/>
      <c r="J50" s="460"/>
      <c r="K50" s="432"/>
      <c r="L50"/>
      <c r="M50"/>
    </row>
    <row r="51" spans="1:13" hidden="1">
      <c r="A51" s="454" t="s">
        <v>313</v>
      </c>
      <c r="B51" s="460"/>
      <c r="C51" s="460"/>
      <c r="D51" s="460"/>
      <c r="E51" s="460"/>
      <c r="F51" s="460"/>
      <c r="G51" s="460"/>
      <c r="H51" s="460"/>
      <c r="I51" s="460"/>
      <c r="J51" s="460"/>
      <c r="K51" s="432"/>
      <c r="L51"/>
      <c r="M51"/>
    </row>
    <row r="52" spans="1:13">
      <c r="A52" s="52" t="s">
        <v>23</v>
      </c>
      <c r="B52" s="53"/>
      <c r="C52" s="53"/>
      <c r="D52" s="53"/>
      <c r="E52" s="54"/>
      <c r="F52" s="54"/>
      <c r="G52" s="54"/>
      <c r="H52" s="54"/>
      <c r="I52" s="54"/>
      <c r="J52" s="54"/>
      <c r="K52" s="55"/>
      <c r="L52"/>
      <c r="M52"/>
    </row>
    <row r="53" spans="1:13" ht="25.2" thickBot="1">
      <c r="A53" s="434" t="s">
        <v>26</v>
      </c>
      <c r="B53" s="434"/>
      <c r="C53" s="434"/>
      <c r="D53" s="434"/>
      <c r="E53" s="434"/>
      <c r="F53" s="435" t="s">
        <v>27</v>
      </c>
      <c r="G53" s="436"/>
      <c r="H53" s="436"/>
      <c r="I53" s="436"/>
      <c r="J53" s="436"/>
      <c r="K53" s="437"/>
      <c r="L53"/>
      <c r="M53"/>
    </row>
    <row r="54" spans="1:13" s="33" customFormat="1" ht="19.5" customHeight="1" thickTop="1">
      <c r="A54" s="692" t="s">
        <v>294</v>
      </c>
      <c r="B54" s="693"/>
      <c r="C54" s="693"/>
      <c r="D54" s="693"/>
      <c r="E54" s="694"/>
      <c r="F54" s="695"/>
      <c r="G54" s="696"/>
      <c r="H54" s="696"/>
      <c r="I54" s="696"/>
      <c r="J54" s="697"/>
      <c r="K54" s="698"/>
    </row>
    <row r="55" spans="1:13" s="79" customFormat="1" ht="19.5" customHeight="1">
      <c r="A55" s="456" t="s">
        <v>30</v>
      </c>
      <c r="B55" s="457"/>
      <c r="C55" s="417"/>
      <c r="D55" s="699"/>
      <c r="E55" s="418"/>
      <c r="F55" s="700" t="s">
        <v>295</v>
      </c>
      <c r="G55" s="701"/>
      <c r="H55" s="701"/>
      <c r="I55" s="701"/>
      <c r="J55" s="702"/>
      <c r="K55" s="703"/>
    </row>
    <row r="56" spans="1:13" s="79" customFormat="1" ht="19.5" customHeight="1">
      <c r="A56" s="456"/>
      <c r="B56" s="457"/>
      <c r="C56" s="417"/>
      <c r="D56" s="699"/>
      <c r="E56" s="418"/>
      <c r="F56" s="456" t="s">
        <v>454</v>
      </c>
      <c r="G56" s="457"/>
      <c r="H56" s="457"/>
      <c r="I56" s="457"/>
      <c r="J56" s="457"/>
      <c r="K56" s="458"/>
    </row>
    <row r="57" spans="1:13" s="79" customFormat="1" ht="19.5" customHeight="1">
      <c r="A57" s="456"/>
      <c r="B57" s="457"/>
      <c r="C57" s="417"/>
      <c r="D57" s="699"/>
      <c r="E57" s="418"/>
      <c r="F57" s="704" t="s">
        <v>296</v>
      </c>
      <c r="G57" s="705"/>
      <c r="H57" s="705"/>
      <c r="I57" s="705"/>
      <c r="J57" s="705"/>
      <c r="K57" s="706"/>
    </row>
    <row r="58" spans="1:13" s="79" customFormat="1" ht="19.5" customHeight="1">
      <c r="A58" s="416" t="s">
        <v>34</v>
      </c>
      <c r="B58" s="417"/>
      <c r="C58" s="417"/>
      <c r="D58" s="417"/>
      <c r="E58" s="418"/>
      <c r="F58" s="704" t="s">
        <v>297</v>
      </c>
      <c r="G58" s="705"/>
      <c r="H58" s="705"/>
      <c r="I58" s="705"/>
      <c r="J58" s="705"/>
      <c r="K58" s="706"/>
    </row>
    <row r="59" spans="1:13" s="79" customFormat="1" ht="19.5" customHeight="1">
      <c r="A59" s="416" t="s">
        <v>34</v>
      </c>
      <c r="B59" s="417"/>
      <c r="C59" s="417"/>
      <c r="D59" s="417"/>
      <c r="E59" s="418"/>
      <c r="F59" s="700" t="s">
        <v>298</v>
      </c>
      <c r="G59" s="701"/>
      <c r="H59" s="701"/>
      <c r="I59" s="701"/>
      <c r="J59" s="417"/>
      <c r="K59" s="418"/>
    </row>
    <row r="60" spans="1:13" s="79" customFormat="1" ht="19.5" customHeight="1">
      <c r="A60" s="76"/>
      <c r="B60" s="77"/>
      <c r="C60" s="77"/>
      <c r="D60" s="77"/>
      <c r="E60" s="78"/>
      <c r="F60" s="456" t="s">
        <v>299</v>
      </c>
      <c r="G60" s="457"/>
      <c r="H60" s="457"/>
      <c r="I60" s="457"/>
      <c r="J60" s="457"/>
      <c r="K60" s="458"/>
    </row>
    <row r="61" spans="1:13" s="79" customFormat="1" ht="19.5" customHeight="1">
      <c r="A61" s="76"/>
      <c r="B61" s="77"/>
      <c r="C61" s="77"/>
      <c r="D61" s="77"/>
      <c r="E61" s="78"/>
      <c r="F61" s="76" t="s">
        <v>302</v>
      </c>
      <c r="G61" s="77"/>
      <c r="H61" s="77"/>
      <c r="I61" s="77"/>
      <c r="J61" s="77"/>
      <c r="K61" s="78"/>
    </row>
    <row r="62" spans="1:13" s="79" customFormat="1" ht="19.5" customHeight="1">
      <c r="A62" s="456" t="s">
        <v>32</v>
      </c>
      <c r="B62" s="457"/>
      <c r="C62" s="77"/>
      <c r="D62" s="77"/>
      <c r="E62" s="78"/>
      <c r="F62" s="700" t="s">
        <v>295</v>
      </c>
      <c r="G62" s="701"/>
      <c r="H62" s="701"/>
      <c r="I62" s="701"/>
      <c r="J62" s="702"/>
      <c r="K62" s="703"/>
    </row>
    <row r="63" spans="1:13" s="79" customFormat="1" ht="19.5" customHeight="1">
      <c r="A63" s="76"/>
      <c r="B63" s="77"/>
      <c r="C63" s="77"/>
      <c r="D63" s="77"/>
      <c r="E63" s="78"/>
      <c r="F63" s="456" t="s">
        <v>455</v>
      </c>
      <c r="G63" s="457"/>
      <c r="H63" s="457"/>
      <c r="I63" s="457"/>
      <c r="J63" s="457"/>
      <c r="K63" s="458"/>
    </row>
    <row r="64" spans="1:13" s="79" customFormat="1" ht="19.5" customHeight="1">
      <c r="A64" s="76"/>
      <c r="B64" s="77"/>
      <c r="C64" s="77"/>
      <c r="D64" s="77"/>
      <c r="E64" s="78"/>
      <c r="F64" s="704" t="s">
        <v>300</v>
      </c>
      <c r="G64" s="705"/>
      <c r="H64" s="705"/>
      <c r="I64" s="705"/>
      <c r="J64" s="705"/>
      <c r="K64" s="706"/>
    </row>
    <row r="65" spans="1:13" s="79" customFormat="1" ht="19.5" customHeight="1">
      <c r="A65" s="76"/>
      <c r="B65" s="77"/>
      <c r="C65" s="77"/>
      <c r="D65" s="77"/>
      <c r="E65" s="78"/>
      <c r="F65" s="704" t="s">
        <v>301</v>
      </c>
      <c r="G65" s="705"/>
      <c r="H65" s="705"/>
      <c r="I65" s="705"/>
      <c r="J65" s="705"/>
      <c r="K65" s="706"/>
    </row>
    <row r="66" spans="1:13" s="79" customFormat="1" ht="19.5" customHeight="1">
      <c r="A66" s="76"/>
      <c r="B66" s="77"/>
      <c r="C66" s="77"/>
      <c r="D66" s="77"/>
      <c r="E66" s="78"/>
      <c r="F66" s="700" t="s">
        <v>298</v>
      </c>
      <c r="G66" s="701"/>
      <c r="H66" s="701"/>
      <c r="I66" s="701"/>
      <c r="J66" s="417"/>
      <c r="K66" s="418"/>
    </row>
    <row r="67" spans="1:13" s="79" customFormat="1" ht="19.5" customHeight="1">
      <c r="A67" s="456"/>
      <c r="B67" s="457"/>
      <c r="C67" s="77"/>
      <c r="D67" s="77"/>
      <c r="E67" s="78"/>
      <c r="F67" s="456" t="s">
        <v>299</v>
      </c>
      <c r="G67" s="457"/>
      <c r="H67" s="457"/>
      <c r="I67" s="457"/>
      <c r="J67" s="457"/>
      <c r="K67" s="458"/>
    </row>
    <row r="68" spans="1:13" s="79" customFormat="1" ht="19.5" customHeight="1">
      <c r="A68" s="76"/>
      <c r="B68" s="77"/>
      <c r="C68" s="77"/>
      <c r="D68" s="77"/>
      <c r="E68" s="78"/>
      <c r="F68" s="76" t="s">
        <v>302</v>
      </c>
      <c r="G68" s="77"/>
      <c r="H68" s="77"/>
      <c r="I68" s="77"/>
      <c r="J68" s="77"/>
      <c r="K68" s="78"/>
    </row>
    <row r="69" spans="1:13" ht="6.75" customHeight="1">
      <c r="A69" s="67"/>
      <c r="B69" s="53"/>
      <c r="C69" s="53"/>
      <c r="D69" s="53"/>
      <c r="E69" s="68"/>
      <c r="F69" s="450"/>
      <c r="G69" s="451"/>
      <c r="H69" s="451"/>
      <c r="I69" s="451"/>
      <c r="J69" s="451"/>
      <c r="K69" s="452"/>
      <c r="L69"/>
      <c r="M69"/>
    </row>
  </sheetData>
  <sheetProtection selectLockedCells="1"/>
  <mergeCells count="78">
    <mergeCell ref="I1:K1"/>
    <mergeCell ref="F69:K69"/>
    <mergeCell ref="F65:K65"/>
    <mergeCell ref="F66:I66"/>
    <mergeCell ref="B48:J48"/>
    <mergeCell ref="B49:K49"/>
    <mergeCell ref="A50:K50"/>
    <mergeCell ref="A51:K51"/>
    <mergeCell ref="A67:B67"/>
    <mergeCell ref="F67:K67"/>
    <mergeCell ref="F64:K64"/>
    <mergeCell ref="A55:B55"/>
    <mergeCell ref="F55:I55"/>
    <mergeCell ref="F56:K56"/>
    <mergeCell ref="F58:K58"/>
    <mergeCell ref="F63:K63"/>
    <mergeCell ref="F59:I59"/>
    <mergeCell ref="F60:K60"/>
    <mergeCell ref="A62:B62"/>
    <mergeCell ref="F62:I62"/>
    <mergeCell ref="A56:B56"/>
    <mergeCell ref="A57:B57"/>
    <mergeCell ref="F57:K57"/>
    <mergeCell ref="A53:E53"/>
    <mergeCell ref="F53:K53"/>
    <mergeCell ref="A54:E54"/>
    <mergeCell ref="F54:I54"/>
    <mergeCell ref="B46:K46"/>
    <mergeCell ref="B47:K47"/>
    <mergeCell ref="H42:I42"/>
    <mergeCell ref="B43:K43"/>
    <mergeCell ref="B45:K45"/>
    <mergeCell ref="B44:K44"/>
    <mergeCell ref="B40:D40"/>
    <mergeCell ref="H40:I40"/>
    <mergeCell ref="B41:D41"/>
    <mergeCell ref="H41:I41"/>
    <mergeCell ref="B39:D39"/>
    <mergeCell ref="H39:I39"/>
    <mergeCell ref="H38:K38"/>
    <mergeCell ref="F32:K32"/>
    <mergeCell ref="A34:K34"/>
    <mergeCell ref="A35:J35"/>
    <mergeCell ref="A36:J36"/>
    <mergeCell ref="F28:K28"/>
    <mergeCell ref="A30:B30"/>
    <mergeCell ref="F30:I30"/>
    <mergeCell ref="F31:K31"/>
    <mergeCell ref="A25:B25"/>
    <mergeCell ref="A26:B26"/>
    <mergeCell ref="A27:E27"/>
    <mergeCell ref="F27:I27"/>
    <mergeCell ref="A22:E22"/>
    <mergeCell ref="F22:I22"/>
    <mergeCell ref="A23:E23"/>
    <mergeCell ref="A24:B24"/>
    <mergeCell ref="F24:I24"/>
    <mergeCell ref="A21:E21"/>
    <mergeCell ref="F21:K21"/>
    <mergeCell ref="A16:K16"/>
    <mergeCell ref="A17:K17"/>
    <mergeCell ref="A18:K18"/>
    <mergeCell ref="A19:K19"/>
    <mergeCell ref="A12:K12"/>
    <mergeCell ref="A13:K13"/>
    <mergeCell ref="A14:K14"/>
    <mergeCell ref="A15:K15"/>
    <mergeCell ref="B8:D8"/>
    <mergeCell ref="H8:I8"/>
    <mergeCell ref="H9:I9"/>
    <mergeCell ref="B10:K10"/>
    <mergeCell ref="A2:K2"/>
    <mergeCell ref="B6:D6"/>
    <mergeCell ref="H6:I6"/>
    <mergeCell ref="B7:D7"/>
    <mergeCell ref="H7:I7"/>
    <mergeCell ref="A3:J3"/>
    <mergeCell ref="H5:J5"/>
  </mergeCells>
  <phoneticPr fontId="2" type="noConversion"/>
  <dataValidations count="1">
    <dataValidation type="list" allowBlank="1" showDropDown="1" showInputMessage="1" showErrorMessage="1" sqref="B4:J4 B37:J37" xr:uid="{00000000-0002-0000-0000-000000000000}">
      <formula1>#REF!</formula1>
    </dataValidation>
  </dataValidations>
  <printOptions horizontalCentered="1"/>
  <pageMargins left="0.49803149600000002" right="0.30118110199999998" top="0.511811023622047" bottom="0.59055118110236204" header="0.511811023622047" footer="0.511811023622047"/>
  <pageSetup paperSize="9" scale="95" orientation="portrait" r:id="rId1"/>
  <headerFooter alignWithMargins="0"/>
  <rowBreaks count="1" manualBreakCount="1">
    <brk id="33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0"/>
  <sheetViews>
    <sheetView view="pageBreakPreview" zoomScaleNormal="95" zoomScaleSheetLayoutView="100" workbookViewId="0">
      <selection activeCell="K4" sqref="K4"/>
    </sheetView>
  </sheetViews>
  <sheetFormatPr defaultColWidth="9.109375" defaultRowHeight="21"/>
  <cols>
    <col min="1" max="1" width="7" style="290" customWidth="1"/>
    <col min="2" max="2" width="3.6640625" style="290" customWidth="1"/>
    <col min="3" max="3" width="23.33203125" style="290" customWidth="1"/>
    <col min="4" max="4" width="5.5546875" style="290" customWidth="1"/>
    <col min="5" max="5" width="8.33203125" style="290" customWidth="1"/>
    <col min="6" max="6" width="8.6640625" style="290" customWidth="1"/>
    <col min="7" max="7" width="7.5546875" style="290" customWidth="1"/>
    <col min="8" max="8" width="10.44140625" style="290" customWidth="1"/>
    <col min="9" max="9" width="8.5546875" style="290" customWidth="1"/>
    <col min="10" max="10" width="7" style="290" customWidth="1"/>
    <col min="11" max="11" width="7.33203125" style="290" customWidth="1"/>
    <col min="12" max="13" width="9.109375" style="290"/>
    <col min="14" max="14" width="11.6640625" style="290" customWidth="1"/>
    <col min="15" max="16384" width="9.109375" style="19"/>
  </cols>
  <sheetData>
    <row r="1" spans="1:14" ht="29.25" customHeight="1">
      <c r="A1" s="611" t="s">
        <v>309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</row>
    <row r="2" spans="1:14">
      <c r="A2" s="289" t="s">
        <v>140</v>
      </c>
      <c r="C2" s="290" t="s">
        <v>467</v>
      </c>
      <c r="D2" s="291"/>
      <c r="E2" s="367"/>
      <c r="F2" s="367"/>
      <c r="G2" s="367"/>
      <c r="H2" s="367"/>
      <c r="I2" s="367"/>
      <c r="J2" s="367"/>
      <c r="K2" s="367"/>
      <c r="L2" s="291"/>
    </row>
    <row r="3" spans="1:14">
      <c r="A3" s="289" t="s">
        <v>141</v>
      </c>
      <c r="C3" s="290" t="s">
        <v>142</v>
      </c>
      <c r="D3" s="291"/>
      <c r="E3" s="602"/>
      <c r="F3" s="602"/>
      <c r="G3" s="602"/>
      <c r="H3" s="602"/>
      <c r="I3" s="602"/>
      <c r="J3" s="602"/>
      <c r="K3" s="602"/>
    </row>
    <row r="4" spans="1:14">
      <c r="A4" s="289" t="s">
        <v>143</v>
      </c>
      <c r="C4" s="290" t="s">
        <v>144</v>
      </c>
      <c r="D4" s="291"/>
      <c r="F4" s="291"/>
      <c r="G4" s="291"/>
    </row>
    <row r="5" spans="1:14">
      <c r="A5" s="289" t="s">
        <v>145</v>
      </c>
      <c r="C5" s="290" t="s">
        <v>164</v>
      </c>
      <c r="D5" s="291"/>
      <c r="F5" s="291"/>
      <c r="G5" s="291"/>
    </row>
    <row r="6" spans="1:14" ht="21.75" customHeight="1">
      <c r="A6" s="603" t="s">
        <v>199</v>
      </c>
      <c r="B6" s="587" t="s">
        <v>147</v>
      </c>
      <c r="C6" s="589"/>
      <c r="D6" s="596" t="s">
        <v>148</v>
      </c>
      <c r="E6" s="606"/>
      <c r="F6" s="606"/>
      <c r="G6" s="606"/>
      <c r="H6" s="607"/>
      <c r="I6" s="606"/>
      <c r="J6" s="606"/>
      <c r="K6" s="607"/>
      <c r="L6" s="587" t="s">
        <v>149</v>
      </c>
      <c r="M6" s="588"/>
      <c r="N6" s="589"/>
    </row>
    <row r="7" spans="1:14" ht="21.75" customHeight="1">
      <c r="A7" s="604"/>
      <c r="B7" s="590"/>
      <c r="C7" s="592"/>
      <c r="D7" s="600"/>
      <c r="E7" s="596" t="s">
        <v>198</v>
      </c>
      <c r="F7" s="598" t="s">
        <v>150</v>
      </c>
      <c r="G7" s="598"/>
      <c r="H7" s="599" t="s">
        <v>197</v>
      </c>
      <c r="I7" s="599" t="s">
        <v>198</v>
      </c>
      <c r="J7" s="599" t="s">
        <v>150</v>
      </c>
      <c r="K7" s="599" t="s">
        <v>197</v>
      </c>
      <c r="L7" s="590"/>
      <c r="M7" s="591"/>
      <c r="N7" s="592"/>
    </row>
    <row r="8" spans="1:14">
      <c r="A8" s="605"/>
      <c r="B8" s="593"/>
      <c r="C8" s="595"/>
      <c r="D8" s="601"/>
      <c r="E8" s="597"/>
      <c r="F8" s="293" t="s">
        <v>151</v>
      </c>
      <c r="G8" s="293" t="s">
        <v>152</v>
      </c>
      <c r="H8" s="599"/>
      <c r="I8" s="599"/>
      <c r="J8" s="599"/>
      <c r="K8" s="599"/>
      <c r="L8" s="593"/>
      <c r="M8" s="594"/>
      <c r="N8" s="595"/>
    </row>
    <row r="9" spans="1:14">
      <c r="A9" s="297">
        <v>1</v>
      </c>
      <c r="B9" s="302" t="s">
        <v>165</v>
      </c>
      <c r="C9" s="302"/>
      <c r="D9" s="297">
        <v>790</v>
      </c>
      <c r="E9" s="127">
        <v>27500</v>
      </c>
      <c r="F9" s="297">
        <v>1</v>
      </c>
      <c r="G9" s="297" t="s">
        <v>39</v>
      </c>
      <c r="H9" s="127">
        <f>E9*12*F9</f>
        <v>330000</v>
      </c>
      <c r="I9" s="302"/>
      <c r="J9" s="302"/>
      <c r="K9" s="302"/>
      <c r="L9" s="300" t="s">
        <v>266</v>
      </c>
      <c r="M9" s="301"/>
      <c r="N9" s="296"/>
    </row>
    <row r="10" spans="1:14">
      <c r="A10" s="297">
        <v>2</v>
      </c>
      <c r="B10" s="302" t="s">
        <v>165</v>
      </c>
      <c r="C10" s="302"/>
      <c r="D10" s="297">
        <v>19</v>
      </c>
      <c r="E10" s="127">
        <v>25740</v>
      </c>
      <c r="F10" s="297">
        <v>1</v>
      </c>
      <c r="G10" s="297" t="s">
        <v>39</v>
      </c>
      <c r="H10" s="127">
        <f>E10*12</f>
        <v>308880</v>
      </c>
      <c r="I10" s="302"/>
      <c r="J10" s="302"/>
      <c r="K10" s="302"/>
      <c r="L10" s="300" t="s">
        <v>171</v>
      </c>
      <c r="M10" s="301"/>
      <c r="N10" s="296"/>
    </row>
    <row r="11" spans="1:14">
      <c r="A11" s="297">
        <v>3</v>
      </c>
      <c r="B11" s="302" t="s">
        <v>193</v>
      </c>
      <c r="C11" s="302"/>
      <c r="D11" s="297">
        <v>788</v>
      </c>
      <c r="E11" s="127">
        <v>27500</v>
      </c>
      <c r="F11" s="297">
        <v>1</v>
      </c>
      <c r="G11" s="297" t="s">
        <v>39</v>
      </c>
      <c r="H11" s="127">
        <f t="shared" ref="H11:H17" si="0">E11*12</f>
        <v>330000</v>
      </c>
      <c r="I11" s="302"/>
      <c r="J11" s="302"/>
      <c r="K11" s="302"/>
      <c r="L11" s="300" t="s">
        <v>194</v>
      </c>
      <c r="M11" s="301"/>
      <c r="N11" s="296"/>
    </row>
    <row r="12" spans="1:14">
      <c r="A12" s="297">
        <v>4</v>
      </c>
      <c r="B12" s="612" t="s">
        <v>166</v>
      </c>
      <c r="C12" s="613"/>
      <c r="D12" s="297">
        <v>784</v>
      </c>
      <c r="E12" s="127">
        <v>33540</v>
      </c>
      <c r="F12" s="297">
        <v>1</v>
      </c>
      <c r="G12" s="297" t="s">
        <v>39</v>
      </c>
      <c r="H12" s="127">
        <f t="shared" si="0"/>
        <v>402480</v>
      </c>
      <c r="I12" s="302"/>
      <c r="J12" s="302"/>
      <c r="K12" s="302"/>
      <c r="L12" s="300" t="s">
        <v>167</v>
      </c>
      <c r="M12" s="301"/>
      <c r="N12" s="296"/>
    </row>
    <row r="13" spans="1:14">
      <c r="A13" s="297">
        <v>5</v>
      </c>
      <c r="B13" s="302" t="s">
        <v>168</v>
      </c>
      <c r="C13" s="302"/>
      <c r="D13" s="297">
        <v>1705</v>
      </c>
      <c r="E13" s="127">
        <v>23990</v>
      </c>
      <c r="F13" s="297">
        <v>1</v>
      </c>
      <c r="G13" s="297" t="s">
        <v>39</v>
      </c>
      <c r="H13" s="127">
        <f t="shared" si="0"/>
        <v>287880</v>
      </c>
      <c r="I13" s="302"/>
      <c r="J13" s="302"/>
      <c r="K13" s="302"/>
      <c r="L13" s="300" t="s">
        <v>169</v>
      </c>
      <c r="M13" s="301"/>
      <c r="N13" s="296"/>
    </row>
    <row r="14" spans="1:14">
      <c r="A14" s="297">
        <v>6</v>
      </c>
      <c r="B14" s="302" t="s">
        <v>195</v>
      </c>
      <c r="C14" s="302"/>
      <c r="D14" s="297">
        <v>796</v>
      </c>
      <c r="E14" s="127">
        <v>27500</v>
      </c>
      <c r="F14" s="297">
        <v>1</v>
      </c>
      <c r="G14" s="297" t="s">
        <v>39</v>
      </c>
      <c r="H14" s="127">
        <f t="shared" si="0"/>
        <v>330000</v>
      </c>
      <c r="I14" s="302"/>
      <c r="J14" s="302"/>
      <c r="K14" s="302"/>
      <c r="L14" s="300" t="s">
        <v>170</v>
      </c>
      <c r="M14" s="301"/>
      <c r="N14" s="296"/>
    </row>
    <row r="15" spans="1:14">
      <c r="A15" s="297">
        <v>7</v>
      </c>
      <c r="B15" s="302" t="s">
        <v>195</v>
      </c>
      <c r="C15" s="302"/>
      <c r="D15" s="297">
        <v>789</v>
      </c>
      <c r="E15" s="127">
        <v>19080</v>
      </c>
      <c r="F15" s="297">
        <v>1</v>
      </c>
      <c r="G15" s="297"/>
      <c r="H15" s="127">
        <f>E15*12</f>
        <v>228960</v>
      </c>
      <c r="I15" s="302"/>
      <c r="J15" s="302"/>
      <c r="K15" s="302"/>
      <c r="L15" s="300" t="s">
        <v>173</v>
      </c>
      <c r="M15" s="301"/>
      <c r="N15" s="296"/>
    </row>
    <row r="16" spans="1:14">
      <c r="A16" s="297">
        <v>8</v>
      </c>
      <c r="B16" s="302" t="s">
        <v>176</v>
      </c>
      <c r="C16" s="302"/>
      <c r="D16" s="297">
        <v>791</v>
      </c>
      <c r="E16" s="127">
        <v>30960</v>
      </c>
      <c r="F16" s="297">
        <v>1</v>
      </c>
      <c r="G16" s="297" t="s">
        <v>39</v>
      </c>
      <c r="H16" s="127">
        <f>E16*12</f>
        <v>371520</v>
      </c>
      <c r="I16" s="302"/>
      <c r="J16" s="302"/>
      <c r="K16" s="302"/>
      <c r="L16" s="300" t="s">
        <v>177</v>
      </c>
      <c r="M16" s="301"/>
      <c r="N16" s="296"/>
    </row>
    <row r="17" spans="1:14">
      <c r="A17" s="297">
        <v>9</v>
      </c>
      <c r="B17" s="302" t="s">
        <v>178</v>
      </c>
      <c r="C17" s="302"/>
      <c r="D17" s="297">
        <v>780</v>
      </c>
      <c r="E17" s="209">
        <v>33540</v>
      </c>
      <c r="F17" s="297">
        <v>1</v>
      </c>
      <c r="G17" s="297" t="s">
        <v>39</v>
      </c>
      <c r="H17" s="209">
        <f t="shared" si="0"/>
        <v>402480</v>
      </c>
      <c r="I17" s="302"/>
      <c r="J17" s="302"/>
      <c r="K17" s="302"/>
      <c r="L17" s="300" t="s">
        <v>179</v>
      </c>
      <c r="M17" s="301"/>
      <c r="N17" s="296"/>
    </row>
    <row r="18" spans="1:14">
      <c r="A18" s="297">
        <v>10</v>
      </c>
      <c r="B18" s="302" t="s">
        <v>178</v>
      </c>
      <c r="C18" s="302"/>
      <c r="D18" s="297">
        <v>798</v>
      </c>
      <c r="E18" s="127">
        <v>27500</v>
      </c>
      <c r="F18" s="297">
        <v>5</v>
      </c>
      <c r="G18" s="297" t="s">
        <v>39</v>
      </c>
      <c r="H18" s="127">
        <f>E18*F18*12</f>
        <v>1650000</v>
      </c>
      <c r="I18" s="302"/>
      <c r="J18" s="302"/>
      <c r="K18" s="302"/>
      <c r="L18" s="300" t="s">
        <v>225</v>
      </c>
      <c r="M18" s="301"/>
      <c r="N18" s="296"/>
    </row>
    <row r="19" spans="1:14">
      <c r="A19" s="297"/>
      <c r="B19" s="300"/>
      <c r="C19" s="296"/>
      <c r="D19" s="297">
        <v>1548</v>
      </c>
      <c r="E19" s="127"/>
      <c r="F19" s="297"/>
      <c r="G19" s="297"/>
      <c r="H19" s="209"/>
      <c r="I19" s="302"/>
      <c r="J19" s="302"/>
      <c r="K19" s="302"/>
      <c r="L19" s="300" t="s">
        <v>226</v>
      </c>
      <c r="M19" s="301"/>
      <c r="N19" s="296"/>
    </row>
    <row r="20" spans="1:14">
      <c r="A20" s="297"/>
      <c r="B20" s="300"/>
      <c r="C20" s="296"/>
      <c r="D20" s="297">
        <v>1549</v>
      </c>
      <c r="E20" s="127"/>
      <c r="F20" s="294"/>
      <c r="G20" s="294"/>
      <c r="H20" s="123"/>
      <c r="I20" s="302"/>
      <c r="J20" s="302"/>
      <c r="K20" s="302"/>
      <c r="L20" s="300" t="s">
        <v>227</v>
      </c>
      <c r="M20" s="301"/>
      <c r="N20" s="296"/>
    </row>
    <row r="21" spans="1:14">
      <c r="A21" s="297"/>
      <c r="B21" s="303"/>
      <c r="C21" s="296"/>
      <c r="D21" s="294">
        <v>1550</v>
      </c>
      <c r="E21" s="123"/>
      <c r="F21" s="294"/>
      <c r="G21" s="294"/>
      <c r="H21" s="123"/>
      <c r="I21" s="305"/>
      <c r="J21" s="305"/>
      <c r="K21" s="305"/>
      <c r="L21" s="303" t="s">
        <v>228</v>
      </c>
      <c r="M21" s="306"/>
      <c r="N21" s="307"/>
    </row>
    <row r="22" spans="1:14">
      <c r="A22" s="297"/>
      <c r="B22" s="300"/>
      <c r="C22" s="296"/>
      <c r="D22" s="297">
        <v>1553</v>
      </c>
      <c r="E22" s="127"/>
      <c r="F22" s="297"/>
      <c r="G22" s="297"/>
      <c r="H22" s="127"/>
      <c r="I22" s="302"/>
      <c r="J22" s="302"/>
      <c r="K22" s="302"/>
      <c r="L22" s="300" t="s">
        <v>267</v>
      </c>
      <c r="M22" s="301"/>
      <c r="N22" s="296"/>
    </row>
    <row r="23" spans="1:14">
      <c r="A23" s="294">
        <v>11</v>
      </c>
      <c r="B23" s="305" t="s">
        <v>178</v>
      </c>
      <c r="C23" s="305"/>
      <c r="D23" s="294">
        <v>786</v>
      </c>
      <c r="E23" s="123">
        <v>24870</v>
      </c>
      <c r="F23" s="294">
        <v>2</v>
      </c>
      <c r="G23" s="294" t="s">
        <v>39</v>
      </c>
      <c r="H23" s="123">
        <f>E23*F23*12</f>
        <v>596880</v>
      </c>
      <c r="I23" s="305"/>
      <c r="J23" s="305"/>
      <c r="K23" s="305"/>
      <c r="L23" s="303" t="s">
        <v>229</v>
      </c>
      <c r="M23" s="306"/>
      <c r="N23" s="307"/>
    </row>
    <row r="24" spans="1:14">
      <c r="A24" s="317"/>
      <c r="B24" s="318"/>
      <c r="C24" s="319"/>
      <c r="D24" s="317">
        <v>1551</v>
      </c>
      <c r="E24" s="320"/>
      <c r="F24" s="317"/>
      <c r="G24" s="317"/>
      <c r="H24" s="320"/>
      <c r="I24" s="322"/>
      <c r="J24" s="322"/>
      <c r="K24" s="322"/>
      <c r="L24" s="318" t="s">
        <v>230</v>
      </c>
      <c r="M24" s="323"/>
      <c r="N24" s="319"/>
    </row>
    <row r="25" spans="1:14">
      <c r="A25" s="289" t="s">
        <v>140</v>
      </c>
      <c r="C25" s="290" t="s">
        <v>467</v>
      </c>
      <c r="D25" s="291"/>
      <c r="E25" s="367"/>
      <c r="F25" s="367"/>
      <c r="G25" s="367"/>
      <c r="H25" s="367"/>
      <c r="I25" s="367"/>
      <c r="J25" s="367"/>
      <c r="K25" s="367"/>
      <c r="L25" s="291"/>
    </row>
    <row r="26" spans="1:14">
      <c r="A26" s="289" t="s">
        <v>141</v>
      </c>
      <c r="C26" s="290" t="s">
        <v>142</v>
      </c>
      <c r="D26" s="291"/>
      <c r="E26" s="602"/>
      <c r="F26" s="602"/>
      <c r="G26" s="602"/>
      <c r="H26" s="602"/>
      <c r="I26" s="602"/>
      <c r="J26" s="602"/>
      <c r="K26" s="602"/>
    </row>
    <row r="27" spans="1:14">
      <c r="A27" s="289" t="s">
        <v>143</v>
      </c>
      <c r="C27" s="290" t="s">
        <v>144</v>
      </c>
      <c r="D27" s="291"/>
      <c r="F27" s="291"/>
      <c r="G27" s="291"/>
    </row>
    <row r="28" spans="1:14">
      <c r="A28" s="289" t="s">
        <v>145</v>
      </c>
      <c r="C28" s="290" t="s">
        <v>164</v>
      </c>
      <c r="D28" s="291"/>
      <c r="F28" s="291"/>
      <c r="G28" s="291"/>
    </row>
    <row r="29" spans="1:14" ht="21.75" customHeight="1">
      <c r="A29" s="603" t="s">
        <v>199</v>
      </c>
      <c r="B29" s="587" t="s">
        <v>147</v>
      </c>
      <c r="C29" s="589"/>
      <c r="D29" s="596" t="s">
        <v>148</v>
      </c>
      <c r="E29" s="606"/>
      <c r="F29" s="606"/>
      <c r="G29" s="606"/>
      <c r="H29" s="607"/>
      <c r="I29" s="606"/>
      <c r="J29" s="606"/>
      <c r="K29" s="607"/>
      <c r="L29" s="587" t="s">
        <v>149</v>
      </c>
      <c r="M29" s="588"/>
      <c r="N29" s="589"/>
    </row>
    <row r="30" spans="1:14" ht="21.75" customHeight="1">
      <c r="A30" s="604"/>
      <c r="B30" s="590"/>
      <c r="C30" s="592"/>
      <c r="D30" s="600"/>
      <c r="E30" s="596" t="s">
        <v>198</v>
      </c>
      <c r="F30" s="598" t="s">
        <v>150</v>
      </c>
      <c r="G30" s="598"/>
      <c r="H30" s="599" t="s">
        <v>197</v>
      </c>
      <c r="I30" s="599" t="s">
        <v>198</v>
      </c>
      <c r="J30" s="599" t="s">
        <v>150</v>
      </c>
      <c r="K30" s="599" t="s">
        <v>197</v>
      </c>
      <c r="L30" s="590"/>
      <c r="M30" s="591"/>
      <c r="N30" s="592"/>
    </row>
    <row r="31" spans="1:14">
      <c r="A31" s="605"/>
      <c r="B31" s="593"/>
      <c r="C31" s="595"/>
      <c r="D31" s="601"/>
      <c r="E31" s="597"/>
      <c r="F31" s="293" t="s">
        <v>151</v>
      </c>
      <c r="G31" s="293" t="s">
        <v>152</v>
      </c>
      <c r="H31" s="599"/>
      <c r="I31" s="599"/>
      <c r="J31" s="599"/>
      <c r="K31" s="599"/>
      <c r="L31" s="593"/>
      <c r="M31" s="594"/>
      <c r="N31" s="595"/>
    </row>
    <row r="32" spans="1:14">
      <c r="A32" s="297">
        <v>12</v>
      </c>
      <c r="B32" s="302" t="s">
        <v>178</v>
      </c>
      <c r="C32" s="302"/>
      <c r="D32" s="297">
        <v>439</v>
      </c>
      <c r="E32" s="127">
        <v>15780</v>
      </c>
      <c r="F32" s="297">
        <v>1</v>
      </c>
      <c r="G32" s="297" t="s">
        <v>39</v>
      </c>
      <c r="H32" s="127">
        <f>E32*12*F32</f>
        <v>189360</v>
      </c>
      <c r="I32" s="302"/>
      <c r="J32" s="302"/>
      <c r="K32" s="302"/>
      <c r="L32" s="300" t="s">
        <v>174</v>
      </c>
      <c r="M32" s="301"/>
      <c r="N32" s="296"/>
    </row>
    <row r="33" spans="1:14">
      <c r="A33" s="297">
        <v>13</v>
      </c>
      <c r="B33" s="302" t="s">
        <v>196</v>
      </c>
      <c r="C33" s="302"/>
      <c r="D33" s="297">
        <v>2090</v>
      </c>
      <c r="E33" s="127">
        <v>27500</v>
      </c>
      <c r="F33" s="297">
        <v>1</v>
      </c>
      <c r="G33" s="297" t="s">
        <v>39</v>
      </c>
      <c r="H33" s="127">
        <f>E33*12*F33</f>
        <v>330000</v>
      </c>
      <c r="I33" s="302"/>
      <c r="J33" s="302"/>
      <c r="K33" s="302"/>
      <c r="L33" s="300" t="s">
        <v>175</v>
      </c>
      <c r="M33" s="301"/>
      <c r="N33" s="296"/>
    </row>
    <row r="34" spans="1:14">
      <c r="A34" s="297">
        <v>14</v>
      </c>
      <c r="B34" s="302" t="s">
        <v>196</v>
      </c>
      <c r="C34" s="302"/>
      <c r="D34" s="297">
        <v>1598</v>
      </c>
      <c r="E34" s="127">
        <v>21410</v>
      </c>
      <c r="F34" s="297">
        <v>1</v>
      </c>
      <c r="G34" s="297" t="s">
        <v>39</v>
      </c>
      <c r="H34" s="127">
        <f>E34*12*F34</f>
        <v>256920</v>
      </c>
      <c r="I34" s="302"/>
      <c r="J34" s="302"/>
      <c r="K34" s="302"/>
      <c r="L34" s="300" t="s">
        <v>172</v>
      </c>
      <c r="M34" s="301"/>
      <c r="N34" s="296"/>
    </row>
    <row r="35" spans="1:14">
      <c r="A35" s="297"/>
      <c r="B35" s="300"/>
      <c r="C35" s="296"/>
      <c r="D35" s="297"/>
      <c r="E35" s="127"/>
      <c r="F35" s="297"/>
      <c r="G35" s="297"/>
      <c r="H35" s="127"/>
      <c r="I35" s="302"/>
      <c r="J35" s="302"/>
      <c r="K35" s="302"/>
      <c r="L35" s="300"/>
      <c r="M35" s="301"/>
      <c r="N35" s="296"/>
    </row>
    <row r="36" spans="1:14">
      <c r="A36" s="294"/>
      <c r="B36" s="303"/>
      <c r="C36" s="307"/>
      <c r="D36" s="294"/>
      <c r="E36" s="335"/>
      <c r="F36" s="336"/>
      <c r="G36" s="336"/>
      <c r="H36" s="335"/>
      <c r="I36" s="315"/>
      <c r="J36" s="315"/>
      <c r="K36" s="302"/>
      <c r="L36" s="303"/>
      <c r="M36" s="306"/>
      <c r="N36" s="307"/>
    </row>
    <row r="37" spans="1:14">
      <c r="A37" s="297"/>
      <c r="B37" s="300"/>
      <c r="C37" s="296"/>
      <c r="D37" s="297"/>
      <c r="E37" s="337" t="s">
        <v>443</v>
      </c>
      <c r="F37" s="337"/>
      <c r="G37" s="337"/>
      <c r="H37" s="337"/>
      <c r="I37" s="313"/>
      <c r="J37" s="313"/>
      <c r="K37" s="302"/>
      <c r="L37" s="300"/>
      <c r="M37" s="301"/>
      <c r="N37" s="296"/>
    </row>
    <row r="38" spans="1:14">
      <c r="A38" s="338"/>
      <c r="B38" s="309"/>
      <c r="C38" s="310"/>
      <c r="D38" s="297"/>
      <c r="E38" s="339"/>
      <c r="F38" s="339"/>
      <c r="G38" s="339" t="s">
        <v>444</v>
      </c>
      <c r="H38" s="339"/>
      <c r="I38" s="339"/>
      <c r="J38" s="313"/>
      <c r="K38" s="302"/>
      <c r="L38" s="309"/>
      <c r="M38" s="315"/>
      <c r="N38" s="310"/>
    </row>
    <row r="39" spans="1:14">
      <c r="A39" s="338"/>
      <c r="B39" s="309"/>
      <c r="C39" s="310"/>
      <c r="D39" s="340"/>
      <c r="E39" s="146"/>
      <c r="F39" s="312"/>
      <c r="G39" s="312"/>
      <c r="H39" s="146"/>
      <c r="I39" s="313"/>
      <c r="J39" s="313"/>
      <c r="K39" s="338"/>
      <c r="L39" s="309"/>
      <c r="M39" s="315"/>
      <c r="N39" s="310"/>
    </row>
    <row r="40" spans="1:14">
      <c r="A40" s="322"/>
      <c r="B40" s="318"/>
      <c r="C40" s="319"/>
      <c r="D40" s="317"/>
      <c r="E40" s="322"/>
      <c r="F40" s="317"/>
      <c r="G40" s="317"/>
      <c r="H40" s="322"/>
      <c r="I40" s="322"/>
      <c r="J40" s="322"/>
      <c r="K40" s="322"/>
      <c r="L40" s="318"/>
      <c r="M40" s="323"/>
      <c r="N40" s="319"/>
    </row>
  </sheetData>
  <mergeCells count="28">
    <mergeCell ref="E26:K26"/>
    <mergeCell ref="B29:C31"/>
    <mergeCell ref="D29:D31"/>
    <mergeCell ref="E6:H6"/>
    <mergeCell ref="I6:K6"/>
    <mergeCell ref="E7:E8"/>
    <mergeCell ref="J7:J8"/>
    <mergeCell ref="K7:K8"/>
    <mergeCell ref="I29:K29"/>
    <mergeCell ref="J30:J31"/>
    <mergeCell ref="I30:I31"/>
    <mergeCell ref="B12:C12"/>
    <mergeCell ref="A1:N1"/>
    <mergeCell ref="E3:K3"/>
    <mergeCell ref="B6:C8"/>
    <mergeCell ref="D6:D8"/>
    <mergeCell ref="L6:N8"/>
    <mergeCell ref="F7:G7"/>
    <mergeCell ref="H7:H8"/>
    <mergeCell ref="I7:I8"/>
    <mergeCell ref="A6:A8"/>
    <mergeCell ref="A29:A31"/>
    <mergeCell ref="L29:N31"/>
    <mergeCell ref="E30:E31"/>
    <mergeCell ref="F30:G30"/>
    <mergeCell ref="H30:H31"/>
    <mergeCell ref="E29:H29"/>
    <mergeCell ref="K30:K31"/>
  </mergeCells>
  <phoneticPr fontId="8" type="noConversion"/>
  <pageMargins left="0.75" right="0.3" top="0.52" bottom="0.4" header="0.44" footer="0.34"/>
  <pageSetup paperSize="9" orientation="landscape" r:id="rId1"/>
  <headerFooter alignWithMargins="0"/>
  <rowBreaks count="1" manualBreakCount="1">
    <brk id="24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0"/>
  <sheetViews>
    <sheetView view="pageBreakPreview" topLeftCell="A16" zoomScaleNormal="95" zoomScaleSheetLayoutView="100" workbookViewId="0">
      <selection activeCell="J19" sqref="J19:J21"/>
    </sheetView>
  </sheetViews>
  <sheetFormatPr defaultColWidth="9.109375" defaultRowHeight="21"/>
  <cols>
    <col min="1" max="1" width="7.88671875" style="19" customWidth="1"/>
    <col min="2" max="2" width="3.5546875" style="19" customWidth="1"/>
    <col min="3" max="3" width="15.109375" style="19" customWidth="1"/>
    <col min="4" max="4" width="9.109375" style="20"/>
    <col min="5" max="5" width="10.33203125" style="19" bestFit="1" customWidth="1"/>
    <col min="6" max="6" width="8.44140625" style="19" customWidth="1"/>
    <col min="7" max="7" width="7.5546875" style="19" customWidth="1"/>
    <col min="8" max="8" width="11.109375" style="19" bestFit="1" customWidth="1"/>
    <col min="9" max="9" width="8.33203125" style="19" customWidth="1"/>
    <col min="10" max="10" width="6.88671875" style="19" customWidth="1"/>
    <col min="11" max="11" width="11" style="19" customWidth="1"/>
    <col min="12" max="13" width="9.109375" style="19"/>
    <col min="14" max="14" width="8.6640625" style="19" customWidth="1"/>
    <col min="15" max="16384" width="9.109375" style="19"/>
  </cols>
  <sheetData>
    <row r="1" spans="1:14" s="290" customFormat="1" ht="27.75" customHeight="1">
      <c r="A1" s="611" t="s">
        <v>309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</row>
    <row r="2" spans="1:14" s="290" customFormat="1">
      <c r="A2" s="289" t="s">
        <v>140</v>
      </c>
      <c r="C2" s="290" t="s">
        <v>467</v>
      </c>
      <c r="D2" s="291"/>
      <c r="E2" s="367"/>
      <c r="F2" s="367"/>
      <c r="G2" s="367"/>
      <c r="H2" s="367"/>
      <c r="I2" s="367"/>
      <c r="J2" s="367"/>
      <c r="K2" s="367"/>
      <c r="L2" s="291"/>
    </row>
    <row r="3" spans="1:14" s="290" customFormat="1">
      <c r="A3" s="289" t="s">
        <v>141</v>
      </c>
      <c r="C3" s="290" t="s">
        <v>142</v>
      </c>
      <c r="D3" s="291"/>
      <c r="E3" s="602"/>
      <c r="F3" s="602"/>
      <c r="G3" s="602"/>
      <c r="H3" s="602"/>
      <c r="I3" s="602"/>
      <c r="J3" s="602"/>
      <c r="K3" s="602"/>
    </row>
    <row r="4" spans="1:14" s="290" customFormat="1">
      <c r="A4" s="289" t="s">
        <v>143</v>
      </c>
      <c r="C4" s="290" t="s">
        <v>144</v>
      </c>
      <c r="D4" s="291"/>
      <c r="F4" s="291"/>
      <c r="G4" s="291"/>
    </row>
    <row r="5" spans="1:14" s="290" customFormat="1">
      <c r="A5" s="289" t="s">
        <v>145</v>
      </c>
      <c r="C5" s="290" t="s">
        <v>164</v>
      </c>
      <c r="D5" s="291"/>
      <c r="F5" s="291"/>
      <c r="G5" s="291"/>
    </row>
    <row r="6" spans="1:14" s="291" customFormat="1" ht="21.75" customHeight="1">
      <c r="A6" s="603" t="s">
        <v>199</v>
      </c>
      <c r="B6" s="587" t="s">
        <v>147</v>
      </c>
      <c r="C6" s="589"/>
      <c r="D6" s="596" t="s">
        <v>148</v>
      </c>
      <c r="E6" s="606"/>
      <c r="F6" s="606"/>
      <c r="G6" s="606"/>
      <c r="H6" s="607"/>
      <c r="I6" s="606"/>
      <c r="J6" s="606"/>
      <c r="K6" s="607"/>
      <c r="L6" s="587" t="s">
        <v>149</v>
      </c>
      <c r="M6" s="588"/>
      <c r="N6" s="589"/>
    </row>
    <row r="7" spans="1:14" s="291" customFormat="1" ht="21.75" customHeight="1">
      <c r="A7" s="604"/>
      <c r="B7" s="590"/>
      <c r="C7" s="592"/>
      <c r="D7" s="600"/>
      <c r="E7" s="596" t="s">
        <v>198</v>
      </c>
      <c r="F7" s="598" t="s">
        <v>150</v>
      </c>
      <c r="G7" s="598"/>
      <c r="H7" s="599" t="s">
        <v>197</v>
      </c>
      <c r="I7" s="599" t="s">
        <v>198</v>
      </c>
      <c r="J7" s="599" t="s">
        <v>150</v>
      </c>
      <c r="K7" s="599" t="s">
        <v>197</v>
      </c>
      <c r="L7" s="590"/>
      <c r="M7" s="591"/>
      <c r="N7" s="592"/>
    </row>
    <row r="8" spans="1:14" s="291" customFormat="1">
      <c r="A8" s="605"/>
      <c r="B8" s="593"/>
      <c r="C8" s="595"/>
      <c r="D8" s="601"/>
      <c r="E8" s="597"/>
      <c r="F8" s="293" t="s">
        <v>151</v>
      </c>
      <c r="G8" s="293" t="s">
        <v>152</v>
      </c>
      <c r="H8" s="599"/>
      <c r="I8" s="599"/>
      <c r="J8" s="599"/>
      <c r="K8" s="599"/>
      <c r="L8" s="593"/>
      <c r="M8" s="594"/>
      <c r="N8" s="595"/>
    </row>
    <row r="9" spans="1:14" s="290" customFormat="1">
      <c r="A9" s="297">
        <v>1</v>
      </c>
      <c r="B9" s="302" t="s">
        <v>180</v>
      </c>
      <c r="C9" s="302"/>
      <c r="D9" s="297">
        <v>257</v>
      </c>
      <c r="E9" s="127">
        <v>15850</v>
      </c>
      <c r="F9" s="297">
        <v>1</v>
      </c>
      <c r="G9" s="297" t="s">
        <v>39</v>
      </c>
      <c r="H9" s="127">
        <f>E9*12*F9</f>
        <v>190200</v>
      </c>
      <c r="I9" s="302"/>
      <c r="J9" s="302"/>
      <c r="K9" s="127"/>
      <c r="L9" s="300" t="s">
        <v>182</v>
      </c>
      <c r="M9" s="301"/>
      <c r="N9" s="296"/>
    </row>
    <row r="10" spans="1:14" s="290" customFormat="1">
      <c r="A10" s="297">
        <v>2</v>
      </c>
      <c r="B10" s="302" t="s">
        <v>180</v>
      </c>
      <c r="C10" s="302"/>
      <c r="D10" s="297">
        <v>447</v>
      </c>
      <c r="E10" s="127">
        <v>15560</v>
      </c>
      <c r="F10" s="297">
        <v>1</v>
      </c>
      <c r="G10" s="297" t="s">
        <v>39</v>
      </c>
      <c r="H10" s="127">
        <f t="shared" ref="H10:H20" si="0">E10*12*F10</f>
        <v>186720</v>
      </c>
      <c r="I10" s="302"/>
      <c r="J10" s="302"/>
      <c r="K10" s="127"/>
      <c r="L10" s="300" t="s">
        <v>181</v>
      </c>
      <c r="M10" s="301"/>
      <c r="N10" s="296"/>
    </row>
    <row r="11" spans="1:14" s="290" customFormat="1">
      <c r="A11" s="297">
        <v>3</v>
      </c>
      <c r="B11" s="302" t="s">
        <v>180</v>
      </c>
      <c r="C11" s="302"/>
      <c r="D11" s="297">
        <v>266</v>
      </c>
      <c r="E11" s="127">
        <v>13620</v>
      </c>
      <c r="F11" s="297">
        <v>1</v>
      </c>
      <c r="G11" s="297" t="s">
        <v>39</v>
      </c>
      <c r="H11" s="127">
        <f t="shared" si="0"/>
        <v>163440</v>
      </c>
      <c r="I11" s="302"/>
      <c r="J11" s="302"/>
      <c r="K11" s="127"/>
      <c r="L11" s="300" t="s">
        <v>183</v>
      </c>
      <c r="M11" s="301"/>
      <c r="N11" s="296"/>
    </row>
    <row r="12" spans="1:14" s="290" customFormat="1">
      <c r="A12" s="297">
        <v>4</v>
      </c>
      <c r="B12" s="302" t="s">
        <v>184</v>
      </c>
      <c r="C12" s="302"/>
      <c r="D12" s="297">
        <v>258</v>
      </c>
      <c r="E12" s="127">
        <v>14970</v>
      </c>
      <c r="F12" s="297">
        <v>2</v>
      </c>
      <c r="G12" s="297" t="s">
        <v>39</v>
      </c>
      <c r="H12" s="127">
        <f t="shared" si="0"/>
        <v>359280</v>
      </c>
      <c r="I12" s="302"/>
      <c r="J12" s="302"/>
      <c r="K12" s="127"/>
      <c r="L12" s="300" t="s">
        <v>231</v>
      </c>
      <c r="M12" s="301"/>
      <c r="N12" s="296"/>
    </row>
    <row r="13" spans="1:14" s="290" customFormat="1">
      <c r="A13" s="297"/>
      <c r="B13" s="300"/>
      <c r="C13" s="296"/>
      <c r="D13" s="297">
        <v>263</v>
      </c>
      <c r="E13" s="127"/>
      <c r="F13" s="297"/>
      <c r="G13" s="297"/>
      <c r="H13" s="127"/>
      <c r="I13" s="302"/>
      <c r="J13" s="302"/>
      <c r="K13" s="127"/>
      <c r="L13" s="300" t="s">
        <v>232</v>
      </c>
      <c r="M13" s="301"/>
      <c r="N13" s="296"/>
    </row>
    <row r="14" spans="1:14" s="290" customFormat="1">
      <c r="A14" s="297">
        <v>5</v>
      </c>
      <c r="B14" s="612" t="s">
        <v>268</v>
      </c>
      <c r="C14" s="613"/>
      <c r="D14" s="297">
        <v>449</v>
      </c>
      <c r="E14" s="127">
        <v>13360</v>
      </c>
      <c r="F14" s="297">
        <v>3</v>
      </c>
      <c r="G14" s="302" t="s">
        <v>39</v>
      </c>
      <c r="H14" s="127">
        <f t="shared" si="0"/>
        <v>480960</v>
      </c>
      <c r="I14" s="302"/>
      <c r="J14" s="302"/>
      <c r="K14" s="127"/>
      <c r="L14" s="300" t="s">
        <v>271</v>
      </c>
      <c r="M14" s="301"/>
      <c r="N14" s="296"/>
    </row>
    <row r="15" spans="1:14" s="290" customFormat="1">
      <c r="A15" s="297"/>
      <c r="B15" s="300"/>
      <c r="C15" s="296"/>
      <c r="D15" s="297">
        <v>450</v>
      </c>
      <c r="E15" s="127"/>
      <c r="F15" s="297"/>
      <c r="G15" s="297"/>
      <c r="H15" s="127"/>
      <c r="I15" s="302"/>
      <c r="J15" s="302"/>
      <c r="K15" s="127"/>
      <c r="L15" s="300" t="s">
        <v>272</v>
      </c>
      <c r="M15" s="301"/>
      <c r="N15" s="296"/>
    </row>
    <row r="16" spans="1:14" s="290" customFormat="1">
      <c r="A16" s="294"/>
      <c r="B16" s="303"/>
      <c r="C16" s="296"/>
      <c r="D16" s="294">
        <v>451</v>
      </c>
      <c r="E16" s="123"/>
      <c r="F16" s="294"/>
      <c r="G16" s="294"/>
      <c r="H16" s="127"/>
      <c r="I16" s="305"/>
      <c r="J16" s="305"/>
      <c r="K16" s="123"/>
      <c r="L16" s="303" t="s">
        <v>273</v>
      </c>
      <c r="M16" s="306"/>
      <c r="N16" s="307"/>
    </row>
    <row r="17" spans="1:14" s="290" customFormat="1">
      <c r="A17" s="297">
        <v>6</v>
      </c>
      <c r="B17" s="612" t="s">
        <v>268</v>
      </c>
      <c r="C17" s="613"/>
      <c r="D17" s="294">
        <v>265</v>
      </c>
      <c r="E17" s="123">
        <v>13100</v>
      </c>
      <c r="F17" s="294">
        <v>1</v>
      </c>
      <c r="G17" s="297" t="s">
        <v>39</v>
      </c>
      <c r="H17" s="127">
        <f t="shared" si="0"/>
        <v>157200</v>
      </c>
      <c r="I17" s="305"/>
      <c r="J17" s="305"/>
      <c r="K17" s="123"/>
      <c r="L17" s="303" t="s">
        <v>274</v>
      </c>
      <c r="M17" s="306"/>
      <c r="N17" s="307"/>
    </row>
    <row r="18" spans="1:14" s="290" customFormat="1">
      <c r="A18" s="297">
        <v>7</v>
      </c>
      <c r="B18" s="302" t="s">
        <v>269</v>
      </c>
      <c r="C18" s="302"/>
      <c r="D18" s="297">
        <v>261</v>
      </c>
      <c r="E18" s="127">
        <v>14970</v>
      </c>
      <c r="F18" s="297">
        <v>1</v>
      </c>
      <c r="G18" s="297" t="s">
        <v>39</v>
      </c>
      <c r="H18" s="127">
        <f t="shared" si="0"/>
        <v>179640</v>
      </c>
      <c r="I18" s="302"/>
      <c r="J18" s="302"/>
      <c r="K18" s="127"/>
      <c r="L18" s="300" t="s">
        <v>275</v>
      </c>
      <c r="M18" s="301"/>
      <c r="N18" s="296"/>
    </row>
    <row r="19" spans="1:14" s="290" customFormat="1">
      <c r="A19" s="297">
        <v>8</v>
      </c>
      <c r="B19" s="302" t="s">
        <v>269</v>
      </c>
      <c r="C19" s="296"/>
      <c r="D19" s="297">
        <v>353</v>
      </c>
      <c r="E19" s="127">
        <v>14700</v>
      </c>
      <c r="F19" s="297">
        <v>1</v>
      </c>
      <c r="G19" s="297" t="s">
        <v>39</v>
      </c>
      <c r="H19" s="127">
        <f t="shared" si="0"/>
        <v>176400</v>
      </c>
      <c r="I19" s="302"/>
      <c r="J19" s="302"/>
      <c r="K19" s="127"/>
      <c r="L19" s="300" t="s">
        <v>276</v>
      </c>
      <c r="M19" s="301"/>
      <c r="N19" s="296"/>
    </row>
    <row r="20" spans="1:14" s="290" customFormat="1">
      <c r="A20" s="297">
        <v>10</v>
      </c>
      <c r="B20" s="300" t="s">
        <v>270</v>
      </c>
      <c r="C20" s="296"/>
      <c r="D20" s="297">
        <v>267</v>
      </c>
      <c r="E20" s="127">
        <v>13100</v>
      </c>
      <c r="F20" s="297">
        <v>1</v>
      </c>
      <c r="G20" s="297" t="s">
        <v>39</v>
      </c>
      <c r="H20" s="127">
        <f t="shared" si="0"/>
        <v>157200</v>
      </c>
      <c r="I20" s="302"/>
      <c r="J20" s="302"/>
      <c r="K20" s="127"/>
      <c r="L20" s="300" t="s">
        <v>277</v>
      </c>
      <c r="M20" s="301"/>
      <c r="N20" s="296"/>
    </row>
    <row r="21" spans="1:14" s="290" customFormat="1">
      <c r="A21" s="302"/>
      <c r="B21" s="300"/>
      <c r="C21" s="296"/>
      <c r="D21" s="297"/>
      <c r="E21" s="341" t="s">
        <v>201</v>
      </c>
      <c r="F21" s="342"/>
      <c r="G21" s="343" t="s">
        <v>185</v>
      </c>
      <c r="H21" s="342" t="s">
        <v>278</v>
      </c>
      <c r="I21" s="342"/>
      <c r="J21" s="342"/>
      <c r="K21" s="344"/>
      <c r="L21" s="300"/>
      <c r="M21" s="301"/>
      <c r="N21" s="296"/>
    </row>
    <row r="22" spans="1:14" s="290" customFormat="1">
      <c r="A22" s="322"/>
      <c r="B22" s="318"/>
      <c r="C22" s="319"/>
      <c r="D22" s="317"/>
      <c r="E22" s="345"/>
      <c r="F22" s="346"/>
      <c r="G22" s="347"/>
      <c r="H22" s="346" t="s">
        <v>279</v>
      </c>
      <c r="I22" s="346"/>
      <c r="J22" s="346"/>
      <c r="K22" s="348"/>
      <c r="L22" s="318"/>
      <c r="M22" s="323"/>
      <c r="N22" s="319"/>
    </row>
    <row r="23" spans="1:14">
      <c r="A23" s="30"/>
      <c r="B23" s="22"/>
      <c r="C23" s="22"/>
      <c r="D23" s="21"/>
      <c r="E23" s="616"/>
      <c r="F23" s="616"/>
      <c r="G23" s="616"/>
      <c r="H23" s="616"/>
      <c r="I23" s="616"/>
      <c r="J23" s="616"/>
      <c r="K23" s="616"/>
      <c r="L23" s="21"/>
      <c r="M23" s="22"/>
      <c r="N23" s="22"/>
    </row>
    <row r="24" spans="1:14">
      <c r="A24" s="30"/>
      <c r="B24" s="22"/>
      <c r="C24" s="22"/>
      <c r="D24" s="21"/>
      <c r="E24" s="616"/>
      <c r="F24" s="616"/>
      <c r="G24" s="616"/>
      <c r="H24" s="616"/>
      <c r="I24" s="616"/>
      <c r="J24" s="616"/>
      <c r="K24" s="616"/>
      <c r="L24" s="22"/>
      <c r="M24" s="22"/>
      <c r="N24" s="22"/>
    </row>
    <row r="25" spans="1:14">
      <c r="A25" s="30"/>
      <c r="B25" s="22"/>
      <c r="C25" s="22"/>
      <c r="D25" s="21"/>
      <c r="E25" s="22"/>
      <c r="F25" s="21"/>
      <c r="G25" s="21"/>
      <c r="H25" s="22"/>
      <c r="I25" s="22"/>
      <c r="J25" s="22"/>
      <c r="K25" s="22"/>
      <c r="L25" s="22"/>
      <c r="M25" s="22"/>
      <c r="N25" s="22"/>
    </row>
    <row r="26" spans="1:14">
      <c r="A26" s="30"/>
      <c r="B26" s="22"/>
      <c r="C26" s="22"/>
      <c r="D26" s="21"/>
      <c r="E26" s="22"/>
      <c r="F26" s="21"/>
      <c r="G26" s="21"/>
      <c r="H26" s="22"/>
      <c r="I26" s="22"/>
      <c r="J26" s="22"/>
      <c r="K26" s="22"/>
      <c r="L26" s="22"/>
      <c r="M26" s="22"/>
      <c r="N26" s="22"/>
    </row>
    <row r="27" spans="1:14" s="20" customFormat="1" ht="21.75" customHeight="1">
      <c r="A27" s="615"/>
      <c r="B27" s="615"/>
      <c r="C27" s="615"/>
      <c r="D27" s="617"/>
      <c r="E27" s="616"/>
      <c r="F27" s="616"/>
      <c r="G27" s="616"/>
      <c r="H27" s="616"/>
      <c r="I27" s="616"/>
      <c r="J27" s="616"/>
      <c r="K27" s="616"/>
      <c r="L27" s="615"/>
      <c r="M27" s="615"/>
      <c r="N27" s="615"/>
    </row>
    <row r="28" spans="1:14" s="20" customFormat="1" ht="21.75" customHeight="1">
      <c r="A28" s="615"/>
      <c r="B28" s="615"/>
      <c r="C28" s="615"/>
      <c r="D28" s="617"/>
      <c r="E28" s="617"/>
      <c r="F28" s="616"/>
      <c r="G28" s="616"/>
      <c r="H28" s="617"/>
      <c r="I28" s="617"/>
      <c r="J28" s="617"/>
      <c r="K28" s="617"/>
      <c r="L28" s="615"/>
      <c r="M28" s="615"/>
      <c r="N28" s="615"/>
    </row>
    <row r="29" spans="1:14" s="20" customFormat="1">
      <c r="A29" s="615"/>
      <c r="B29" s="615"/>
      <c r="C29" s="615"/>
      <c r="D29" s="617"/>
      <c r="E29" s="618"/>
      <c r="F29" s="31"/>
      <c r="G29" s="31"/>
      <c r="H29" s="617"/>
      <c r="I29" s="617"/>
      <c r="J29" s="617"/>
      <c r="K29" s="617"/>
      <c r="L29" s="615"/>
      <c r="M29" s="615"/>
      <c r="N29" s="615"/>
    </row>
    <row r="30" spans="1:14">
      <c r="A30" s="21"/>
      <c r="B30" s="22"/>
      <c r="C30" s="22"/>
      <c r="D30" s="21"/>
      <c r="E30" s="18"/>
      <c r="F30" s="21"/>
      <c r="G30" s="21"/>
      <c r="H30" s="18"/>
      <c r="I30" s="22"/>
      <c r="J30" s="22"/>
      <c r="K30" s="22"/>
      <c r="L30" s="22"/>
      <c r="M30" s="22"/>
      <c r="N30" s="22"/>
    </row>
    <row r="31" spans="1:14">
      <c r="A31" s="21"/>
      <c r="B31" s="22"/>
      <c r="C31" s="22"/>
      <c r="D31" s="21"/>
      <c r="E31" s="18"/>
      <c r="F31" s="21"/>
      <c r="G31" s="21"/>
      <c r="H31" s="18"/>
      <c r="I31" s="22"/>
      <c r="J31" s="22"/>
      <c r="K31" s="18"/>
      <c r="L31" s="22"/>
      <c r="M31" s="22"/>
      <c r="N31" s="22"/>
    </row>
    <row r="32" spans="1:14">
      <c r="A32" s="21"/>
      <c r="B32" s="22"/>
      <c r="C32" s="22"/>
      <c r="D32" s="21"/>
      <c r="E32" s="18"/>
      <c r="F32" s="21"/>
      <c r="G32" s="21"/>
      <c r="H32" s="18"/>
      <c r="I32" s="22"/>
      <c r="J32" s="22"/>
      <c r="K32" s="22"/>
      <c r="L32" s="22"/>
      <c r="M32" s="22"/>
      <c r="N32" s="22"/>
    </row>
    <row r="33" spans="1:14">
      <c r="A33" s="21"/>
      <c r="B33" s="23"/>
      <c r="C33" s="22"/>
      <c r="D33" s="24"/>
      <c r="E33" s="18"/>
      <c r="F33" s="21"/>
      <c r="G33" s="21"/>
      <c r="H33" s="18"/>
      <c r="I33" s="22"/>
      <c r="J33" s="22"/>
      <c r="K33" s="22"/>
      <c r="L33" s="23"/>
      <c r="M33" s="22"/>
      <c r="N33" s="22"/>
    </row>
    <row r="34" spans="1:14">
      <c r="A34" s="21"/>
      <c r="B34" s="614"/>
      <c r="C34" s="614"/>
      <c r="D34" s="21"/>
      <c r="E34" s="22"/>
      <c r="F34" s="22"/>
      <c r="G34" s="22"/>
      <c r="H34" s="22"/>
      <c r="I34" s="18"/>
      <c r="J34" s="21"/>
      <c r="K34" s="32"/>
      <c r="L34" s="29"/>
      <c r="M34" s="22"/>
      <c r="N34" s="22"/>
    </row>
    <row r="35" spans="1:14">
      <c r="A35" s="22"/>
      <c r="B35" s="22"/>
      <c r="C35" s="22"/>
      <c r="D35" s="21"/>
      <c r="E35" s="22"/>
      <c r="F35" s="22"/>
      <c r="G35" s="22"/>
      <c r="H35" s="22"/>
      <c r="I35" s="22"/>
      <c r="J35" s="21"/>
      <c r="K35" s="22"/>
      <c r="L35" s="29"/>
      <c r="M35" s="22"/>
      <c r="N35" s="22"/>
    </row>
    <row r="36" spans="1:14">
      <c r="A36" s="22"/>
      <c r="B36" s="22"/>
      <c r="C36" s="22"/>
      <c r="D36" s="21"/>
      <c r="E36" s="22"/>
      <c r="F36" s="22"/>
      <c r="G36" s="22"/>
      <c r="H36" s="22"/>
      <c r="I36" s="22"/>
      <c r="J36" s="21"/>
      <c r="K36" s="22"/>
      <c r="L36" s="29"/>
      <c r="M36" s="22"/>
      <c r="N36" s="22"/>
    </row>
    <row r="37" spans="1:14">
      <c r="A37" s="22"/>
      <c r="B37" s="22"/>
      <c r="C37" s="22"/>
      <c r="D37" s="21"/>
      <c r="E37" s="22"/>
      <c r="F37" s="22"/>
      <c r="G37" s="22"/>
      <c r="H37" s="22"/>
      <c r="I37" s="22"/>
      <c r="J37" s="21"/>
      <c r="K37" s="22"/>
      <c r="L37" s="29"/>
      <c r="M37" s="22"/>
      <c r="N37" s="22"/>
    </row>
    <row r="38" spans="1:14">
      <c r="A38" s="22"/>
      <c r="B38" s="22"/>
      <c r="C38" s="22"/>
      <c r="D38" s="21"/>
      <c r="E38" s="22"/>
      <c r="F38" s="22"/>
      <c r="G38" s="22"/>
      <c r="H38" s="22"/>
      <c r="I38" s="22"/>
      <c r="J38" s="21"/>
      <c r="K38" s="22"/>
      <c r="L38" s="29"/>
      <c r="M38" s="22"/>
      <c r="N38" s="22"/>
    </row>
    <row r="39" spans="1:14">
      <c r="A39" s="22"/>
      <c r="B39" s="22"/>
      <c r="C39" s="22"/>
      <c r="D39" s="21"/>
      <c r="E39" s="22"/>
      <c r="F39" s="22"/>
      <c r="G39" s="22"/>
      <c r="H39" s="22"/>
      <c r="I39" s="22"/>
      <c r="J39" s="21"/>
      <c r="K39" s="22"/>
      <c r="L39" s="29"/>
      <c r="M39" s="22"/>
      <c r="N39" s="22"/>
    </row>
    <row r="40" spans="1:14">
      <c r="A40" s="22"/>
      <c r="B40" s="22"/>
      <c r="C40" s="22"/>
      <c r="D40" s="21"/>
      <c r="E40" s="22"/>
      <c r="F40" s="22"/>
      <c r="G40" s="22"/>
      <c r="H40" s="22"/>
      <c r="I40" s="22"/>
      <c r="J40" s="21"/>
      <c r="K40" s="22"/>
      <c r="L40" s="29"/>
      <c r="M40" s="22"/>
      <c r="N40" s="22"/>
    </row>
    <row r="41" spans="1:14">
      <c r="A41" s="22"/>
      <c r="B41" s="22"/>
      <c r="C41" s="22"/>
      <c r="D41" s="21"/>
      <c r="E41" s="23"/>
      <c r="F41" s="22"/>
      <c r="G41" s="23"/>
      <c r="H41" s="22"/>
      <c r="I41" s="22"/>
      <c r="J41" s="21"/>
      <c r="K41" s="22"/>
      <c r="L41" s="29"/>
      <c r="M41" s="22"/>
      <c r="N41" s="22"/>
    </row>
    <row r="42" spans="1:14">
      <c r="A42" s="22"/>
      <c r="B42" s="22"/>
      <c r="C42" s="22"/>
      <c r="D42" s="21"/>
      <c r="E42" s="22"/>
      <c r="F42" s="22"/>
      <c r="G42" s="23"/>
      <c r="H42" s="22"/>
      <c r="I42" s="22"/>
      <c r="J42" s="22"/>
      <c r="K42" s="22"/>
      <c r="L42" s="29"/>
      <c r="M42" s="22"/>
      <c r="N42" s="22"/>
    </row>
    <row r="43" spans="1:14">
      <c r="A43" s="22"/>
      <c r="B43" s="22"/>
      <c r="C43" s="22"/>
      <c r="D43" s="21"/>
      <c r="E43" s="23"/>
      <c r="F43" s="22"/>
      <c r="G43" s="23"/>
      <c r="H43" s="22"/>
      <c r="I43" s="22"/>
      <c r="J43" s="22"/>
      <c r="K43" s="22"/>
      <c r="L43" s="29"/>
      <c r="M43" s="22"/>
      <c r="N43" s="22"/>
    </row>
    <row r="44" spans="1:14">
      <c r="A44" s="22"/>
      <c r="B44" s="22"/>
      <c r="C44" s="22"/>
      <c r="D44" s="21"/>
      <c r="E44" s="22"/>
      <c r="F44" s="23"/>
      <c r="G44" s="23"/>
      <c r="H44" s="22"/>
      <c r="I44" s="22"/>
      <c r="J44" s="22"/>
      <c r="K44" s="22"/>
      <c r="L44" s="29"/>
      <c r="M44" s="22"/>
      <c r="N44" s="22"/>
    </row>
    <row r="45" spans="1:14">
      <c r="A45" s="22"/>
      <c r="B45" s="22"/>
      <c r="C45" s="22"/>
      <c r="D45" s="21"/>
      <c r="E45" s="22"/>
      <c r="F45" s="22"/>
      <c r="G45" s="23"/>
      <c r="H45" s="22"/>
      <c r="I45" s="22"/>
      <c r="J45" s="22"/>
      <c r="K45" s="22"/>
      <c r="L45" s="29"/>
      <c r="M45" s="22"/>
      <c r="N45" s="22"/>
    </row>
    <row r="46" spans="1:14">
      <c r="A46" s="22"/>
      <c r="B46" s="22"/>
      <c r="C46" s="22"/>
      <c r="D46" s="21"/>
      <c r="E46" s="22"/>
      <c r="F46" s="22"/>
      <c r="G46" s="22"/>
      <c r="H46" s="22"/>
      <c r="I46" s="22"/>
      <c r="J46" s="21"/>
      <c r="K46" s="22"/>
      <c r="L46" s="29"/>
      <c r="M46" s="22"/>
      <c r="N46" s="22"/>
    </row>
    <row r="47" spans="1:14">
      <c r="A47" s="22"/>
      <c r="B47" s="22"/>
      <c r="C47" s="22"/>
      <c r="D47" s="21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>
      <c r="A48" s="22"/>
      <c r="B48" s="22"/>
      <c r="C48" s="22"/>
      <c r="D48" s="21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>
      <c r="A49" s="22"/>
      <c r="B49" s="22"/>
      <c r="C49" s="22"/>
      <c r="D49" s="21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>
      <c r="A50" s="22"/>
      <c r="B50" s="22"/>
      <c r="C50" s="22"/>
      <c r="D50" s="21"/>
      <c r="E50" s="22"/>
      <c r="F50" s="22"/>
      <c r="G50" s="22"/>
      <c r="H50" s="22"/>
      <c r="I50" s="22"/>
      <c r="J50" s="22"/>
      <c r="K50" s="22"/>
      <c r="L50" s="22"/>
      <c r="M50" s="22"/>
      <c r="N50" s="22"/>
    </row>
  </sheetData>
  <mergeCells count="31">
    <mergeCell ref="A1:N1"/>
    <mergeCell ref="B6:C8"/>
    <mergeCell ref="D6:D8"/>
    <mergeCell ref="E3:K3"/>
    <mergeCell ref="E6:H6"/>
    <mergeCell ref="K7:K8"/>
    <mergeCell ref="L6:N8"/>
    <mergeCell ref="J7:J8"/>
    <mergeCell ref="I6:K6"/>
    <mergeCell ref="A6:A8"/>
    <mergeCell ref="E7:E8"/>
    <mergeCell ref="B14:C14"/>
    <mergeCell ref="E23:K23"/>
    <mergeCell ref="E24:K24"/>
    <mergeCell ref="L27:N29"/>
    <mergeCell ref="I7:I8"/>
    <mergeCell ref="F7:G7"/>
    <mergeCell ref="H7:H8"/>
    <mergeCell ref="F28:G28"/>
    <mergeCell ref="H28:H29"/>
    <mergeCell ref="B34:C34"/>
    <mergeCell ref="A27:A29"/>
    <mergeCell ref="B17:C17"/>
    <mergeCell ref="I27:K27"/>
    <mergeCell ref="I28:I29"/>
    <mergeCell ref="J28:J29"/>
    <mergeCell ref="K28:K29"/>
    <mergeCell ref="E28:E29"/>
    <mergeCell ref="B27:C29"/>
    <mergeCell ref="D27:D29"/>
    <mergeCell ref="E27:H27"/>
  </mergeCells>
  <phoneticPr fontId="8" type="noConversion"/>
  <pageMargins left="0.75" right="0.33" top="0.6" bottom="0.57999999999999996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6"/>
  <sheetViews>
    <sheetView view="pageBreakPreview" zoomScaleNormal="100" zoomScaleSheetLayoutView="100" workbookViewId="0">
      <selection activeCell="M29" sqref="M29"/>
    </sheetView>
  </sheetViews>
  <sheetFormatPr defaultRowHeight="21"/>
  <cols>
    <col min="1" max="3" width="9.109375" style="36"/>
    <col min="4" max="4" width="8.44140625" style="36" customWidth="1"/>
    <col min="5" max="5" width="10.44140625" style="36" customWidth="1"/>
    <col min="6" max="6" width="11.88671875" style="36" customWidth="1"/>
    <col min="7" max="7" width="12.5546875" style="36" customWidth="1"/>
    <col min="8" max="8" width="7.88671875" style="36" customWidth="1"/>
    <col min="9" max="9" width="7.5546875" style="36" customWidth="1"/>
    <col min="10" max="10" width="16.5546875" style="36" customWidth="1"/>
    <col min="11" max="11" width="18.109375" style="36" customWidth="1"/>
  </cols>
  <sheetData>
    <row r="1" spans="1:11" ht="15" customHeight="1">
      <c r="A1" s="629"/>
      <c r="B1" s="629"/>
      <c r="C1" s="629"/>
      <c r="D1" s="629"/>
      <c r="E1" s="629"/>
      <c r="F1" s="629"/>
      <c r="G1" s="629"/>
      <c r="H1" s="629"/>
      <c r="I1" s="629"/>
      <c r="J1" s="629"/>
      <c r="K1" s="629"/>
    </row>
    <row r="2" spans="1:11">
      <c r="A2" s="461" t="s">
        <v>401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</row>
    <row r="3" spans="1:11" ht="13.2">
      <c r="A3" s="500" t="s">
        <v>121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</row>
    <row r="4" spans="1:11" ht="13.2">
      <c r="A4" s="544"/>
      <c r="B4" s="544"/>
      <c r="C4" s="544"/>
      <c r="D4" s="544"/>
      <c r="E4" s="544"/>
      <c r="F4" s="544"/>
      <c r="G4" s="544"/>
      <c r="H4" s="544"/>
      <c r="I4" s="544"/>
      <c r="J4" s="544"/>
      <c r="K4" s="544"/>
    </row>
    <row r="5" spans="1:11" ht="21" customHeight="1">
      <c r="A5" s="545" t="s">
        <v>122</v>
      </c>
      <c r="B5" s="546"/>
      <c r="C5" s="546"/>
      <c r="D5" s="480"/>
      <c r="E5" s="542" t="s">
        <v>468</v>
      </c>
      <c r="F5" s="543" t="s">
        <v>523</v>
      </c>
      <c r="G5" s="543"/>
      <c r="H5" s="542" t="s">
        <v>38</v>
      </c>
      <c r="I5" s="542"/>
      <c r="J5" s="542" t="s">
        <v>123</v>
      </c>
      <c r="K5" s="542"/>
    </row>
    <row r="6" spans="1:11">
      <c r="A6" s="547"/>
      <c r="B6" s="548"/>
      <c r="C6" s="548"/>
      <c r="D6" s="549"/>
      <c r="E6" s="542"/>
      <c r="F6" s="276" t="s">
        <v>37</v>
      </c>
      <c r="G6" s="276" t="s">
        <v>377</v>
      </c>
      <c r="H6" s="542"/>
      <c r="I6" s="542"/>
      <c r="J6" s="542"/>
      <c r="K6" s="542"/>
    </row>
    <row r="7" spans="1:11" ht="12.75" customHeight="1">
      <c r="A7" s="565" t="s">
        <v>126</v>
      </c>
      <c r="B7" s="566"/>
      <c r="C7" s="566"/>
      <c r="D7" s="567"/>
      <c r="E7" s="563"/>
      <c r="F7" s="563"/>
      <c r="G7" s="563"/>
      <c r="H7" s="552"/>
      <c r="I7" s="553"/>
      <c r="J7" s="552"/>
      <c r="K7" s="553"/>
    </row>
    <row r="8" spans="1:11" ht="13.5" customHeight="1" thickBot="1">
      <c r="A8" s="625"/>
      <c r="B8" s="626"/>
      <c r="C8" s="626"/>
      <c r="D8" s="627"/>
      <c r="E8" s="628"/>
      <c r="F8" s="628"/>
      <c r="G8" s="628"/>
      <c r="H8" s="621"/>
      <c r="I8" s="622"/>
      <c r="J8" s="621"/>
      <c r="K8" s="622"/>
    </row>
    <row r="9" spans="1:11" ht="21.6" thickTop="1">
      <c r="A9" s="623" t="s">
        <v>127</v>
      </c>
      <c r="B9" s="623"/>
      <c r="C9" s="623"/>
      <c r="D9" s="623"/>
      <c r="E9" s="230"/>
      <c r="F9" s="230"/>
      <c r="G9" s="230"/>
      <c r="H9" s="620"/>
      <c r="I9" s="620"/>
      <c r="J9" s="624"/>
      <c r="K9" s="624"/>
    </row>
    <row r="10" spans="1:11">
      <c r="A10" s="551"/>
      <c r="B10" s="551"/>
      <c r="C10" s="551"/>
      <c r="D10" s="551"/>
      <c r="E10" s="278"/>
      <c r="F10" s="278"/>
      <c r="G10" s="349"/>
      <c r="H10" s="558"/>
      <c r="I10" s="558"/>
      <c r="J10" s="280"/>
      <c r="K10" s="287"/>
    </row>
    <row r="11" spans="1:11">
      <c r="A11" s="551" t="s">
        <v>128</v>
      </c>
      <c r="B11" s="551"/>
      <c r="C11" s="551"/>
      <c r="D11" s="551"/>
      <c r="E11" s="278"/>
      <c r="F11" s="278"/>
      <c r="G11" s="278"/>
      <c r="H11" s="558"/>
      <c r="I11" s="558"/>
      <c r="J11" s="280"/>
      <c r="K11" s="287"/>
    </row>
    <row r="12" spans="1:11">
      <c r="A12" s="551"/>
      <c r="B12" s="551"/>
      <c r="C12" s="551"/>
      <c r="D12" s="551"/>
      <c r="E12" s="278"/>
      <c r="F12" s="278"/>
      <c r="G12" s="278"/>
      <c r="H12" s="558"/>
      <c r="I12" s="558"/>
      <c r="J12" s="280"/>
      <c r="K12" s="287"/>
    </row>
    <row r="13" spans="1:11">
      <c r="A13" s="551" t="s">
        <v>129</v>
      </c>
      <c r="B13" s="551"/>
      <c r="C13" s="551"/>
      <c r="D13" s="551"/>
      <c r="E13" s="278"/>
      <c r="F13" s="278"/>
      <c r="G13" s="278"/>
      <c r="H13" s="558"/>
      <c r="I13" s="558"/>
      <c r="J13" s="550"/>
      <c r="K13" s="550"/>
    </row>
    <row r="14" spans="1:11">
      <c r="A14" s="551"/>
      <c r="B14" s="551"/>
      <c r="C14" s="551"/>
      <c r="D14" s="551"/>
      <c r="E14" s="278"/>
      <c r="F14" s="278"/>
      <c r="G14" s="278"/>
      <c r="H14" s="558"/>
      <c r="I14" s="558"/>
      <c r="J14" s="550"/>
      <c r="K14" s="550"/>
    </row>
    <row r="15" spans="1:11">
      <c r="A15" s="571" t="s">
        <v>131</v>
      </c>
      <c r="B15" s="571"/>
      <c r="C15" s="571"/>
      <c r="D15" s="571"/>
      <c r="E15" s="278"/>
      <c r="F15" s="278"/>
      <c r="G15" s="278"/>
      <c r="H15" s="558"/>
      <c r="I15" s="558"/>
      <c r="J15" s="550"/>
      <c r="K15" s="550"/>
    </row>
    <row r="16" spans="1:11">
      <c r="A16" s="551"/>
      <c r="B16" s="551"/>
      <c r="C16" s="551"/>
      <c r="D16" s="551"/>
      <c r="E16" s="278"/>
      <c r="F16" s="278"/>
      <c r="G16" s="278"/>
      <c r="H16" s="558"/>
      <c r="I16" s="558"/>
      <c r="J16" s="550"/>
      <c r="K16" s="550"/>
    </row>
    <row r="17" spans="1:11">
      <c r="A17" s="551"/>
      <c r="B17" s="551"/>
      <c r="C17" s="551"/>
      <c r="D17" s="551"/>
      <c r="E17" s="278"/>
      <c r="F17" s="278"/>
      <c r="G17" s="278"/>
      <c r="H17" s="558"/>
      <c r="I17" s="558"/>
      <c r="J17" s="550"/>
      <c r="K17" s="550"/>
    </row>
    <row r="18" spans="1:11">
      <c r="A18" s="551"/>
      <c r="B18" s="551"/>
      <c r="C18" s="551"/>
      <c r="D18" s="551"/>
      <c r="E18" s="278"/>
      <c r="F18" s="278"/>
      <c r="G18" s="278"/>
      <c r="H18" s="558"/>
      <c r="I18" s="558"/>
      <c r="J18" s="550"/>
      <c r="K18" s="550"/>
    </row>
    <row r="19" spans="1:11">
      <c r="A19" s="38"/>
      <c r="B19" s="38"/>
      <c r="C19" s="38"/>
      <c r="D19" s="38"/>
      <c r="E19" s="146"/>
      <c r="F19" s="146"/>
      <c r="G19" s="146"/>
      <c r="H19" s="288"/>
      <c r="I19" s="288"/>
      <c r="J19" s="311"/>
      <c r="K19" s="311"/>
    </row>
    <row r="20" spans="1:11">
      <c r="A20" s="173" t="s">
        <v>462</v>
      </c>
      <c r="J20" s="288"/>
      <c r="K20" s="311"/>
    </row>
    <row r="21" spans="1:11">
      <c r="A21" s="36" t="s">
        <v>396</v>
      </c>
    </row>
    <row r="22" spans="1:11">
      <c r="A22" s="36" t="s">
        <v>463</v>
      </c>
    </row>
    <row r="24" spans="1:11" s="33" customFormat="1" ht="21" customHeight="1">
      <c r="A24" s="619" t="s">
        <v>309</v>
      </c>
      <c r="B24" s="619"/>
      <c r="C24" s="619"/>
      <c r="D24" s="619"/>
      <c r="E24" s="619"/>
      <c r="F24" s="619"/>
      <c r="G24" s="619"/>
      <c r="H24" s="619"/>
      <c r="I24" s="619"/>
      <c r="J24" s="619"/>
      <c r="K24" s="619"/>
    </row>
    <row r="25" spans="1:11">
      <c r="A25" s="461" t="s">
        <v>402</v>
      </c>
      <c r="B25" s="461"/>
      <c r="C25" s="461"/>
      <c r="D25" s="461"/>
      <c r="E25" s="461"/>
      <c r="F25" s="461"/>
      <c r="G25" s="461"/>
      <c r="H25" s="461"/>
      <c r="I25" s="461"/>
      <c r="J25" s="461"/>
      <c r="K25" s="461"/>
    </row>
    <row r="26" spans="1:11" ht="13.2">
      <c r="A26" s="500" t="s">
        <v>121</v>
      </c>
      <c r="B26" s="500"/>
      <c r="C26" s="500"/>
      <c r="D26" s="500"/>
      <c r="E26" s="500"/>
      <c r="F26" s="500"/>
      <c r="G26" s="500"/>
      <c r="H26" s="500"/>
      <c r="I26" s="500"/>
      <c r="J26" s="500"/>
      <c r="K26" s="500"/>
    </row>
    <row r="27" spans="1:11" ht="11.25" customHeight="1">
      <c r="A27" s="544"/>
      <c r="B27" s="544"/>
      <c r="C27" s="544"/>
      <c r="D27" s="544"/>
      <c r="E27" s="544"/>
      <c r="F27" s="544"/>
      <c r="G27" s="544"/>
      <c r="H27" s="544"/>
      <c r="I27" s="544"/>
      <c r="J27" s="544"/>
      <c r="K27" s="544"/>
    </row>
    <row r="28" spans="1:11" ht="21" customHeight="1">
      <c r="A28" s="545" t="s">
        <v>122</v>
      </c>
      <c r="B28" s="546"/>
      <c r="C28" s="546"/>
      <c r="D28" s="480"/>
      <c r="E28" s="542" t="s">
        <v>468</v>
      </c>
      <c r="F28" s="634" t="s">
        <v>523</v>
      </c>
      <c r="G28" s="635"/>
      <c r="H28" s="545" t="s">
        <v>38</v>
      </c>
      <c r="I28" s="480"/>
      <c r="J28" s="542" t="s">
        <v>123</v>
      </c>
      <c r="K28" s="542"/>
    </row>
    <row r="29" spans="1:11">
      <c r="A29" s="547"/>
      <c r="B29" s="548"/>
      <c r="C29" s="548"/>
      <c r="D29" s="549"/>
      <c r="E29" s="542"/>
      <c r="F29" s="276" t="s">
        <v>37</v>
      </c>
      <c r="G29" s="276" t="s">
        <v>377</v>
      </c>
      <c r="H29" s="547"/>
      <c r="I29" s="549"/>
      <c r="J29" s="542"/>
      <c r="K29" s="542"/>
    </row>
    <row r="30" spans="1:11" ht="12.75" customHeight="1">
      <c r="A30" s="565" t="s">
        <v>126</v>
      </c>
      <c r="B30" s="566"/>
      <c r="C30" s="566"/>
      <c r="D30" s="567"/>
      <c r="E30" s="563">
        <f>SUM(E32,E36,E40,E43)</f>
        <v>2475000</v>
      </c>
      <c r="F30" s="563">
        <f>SUM(F32,F36,F40,F43)</f>
        <v>2938400</v>
      </c>
      <c r="G30" s="563">
        <f>SUM(G32,G36,G40,G43)</f>
        <v>259400</v>
      </c>
      <c r="H30" s="552">
        <f>SUM(H32,H36,H40,H43)</f>
        <v>3197800</v>
      </c>
      <c r="I30" s="553"/>
      <c r="J30" s="559" t="s">
        <v>436</v>
      </c>
      <c r="K30" s="560"/>
    </row>
    <row r="31" spans="1:11" ht="13.5" customHeight="1" thickBot="1">
      <c r="A31" s="625"/>
      <c r="B31" s="626"/>
      <c r="C31" s="626"/>
      <c r="D31" s="627"/>
      <c r="E31" s="628"/>
      <c r="F31" s="628"/>
      <c r="G31" s="628"/>
      <c r="H31" s="621"/>
      <c r="I31" s="622"/>
      <c r="J31" s="636"/>
      <c r="K31" s="637"/>
    </row>
    <row r="32" spans="1:11" ht="24.75" customHeight="1" thickTop="1">
      <c r="A32" s="623" t="s">
        <v>127</v>
      </c>
      <c r="B32" s="623"/>
      <c r="C32" s="623"/>
      <c r="D32" s="623"/>
      <c r="E32" s="350">
        <v>1895000</v>
      </c>
      <c r="F32" s="350">
        <v>2438400</v>
      </c>
      <c r="G32" s="230">
        <v>59400</v>
      </c>
      <c r="H32" s="620">
        <v>2497800</v>
      </c>
      <c r="I32" s="620"/>
      <c r="J32" s="351"/>
      <c r="K32" s="352"/>
    </row>
    <row r="33" spans="1:11" ht="24.75" customHeight="1">
      <c r="A33" s="551" t="s">
        <v>426</v>
      </c>
      <c r="B33" s="551"/>
      <c r="C33" s="551"/>
      <c r="D33" s="551"/>
      <c r="E33" s="349">
        <v>1850000</v>
      </c>
      <c r="F33" s="349">
        <v>2438400</v>
      </c>
      <c r="G33" s="230">
        <v>0</v>
      </c>
      <c r="H33" s="556">
        <v>2438400</v>
      </c>
      <c r="I33" s="557"/>
      <c r="J33" s="353"/>
      <c r="K33" s="354"/>
    </row>
    <row r="34" spans="1:11" ht="20.25" customHeight="1">
      <c r="A34" s="551" t="s">
        <v>206</v>
      </c>
      <c r="B34" s="551"/>
      <c r="C34" s="551"/>
      <c r="D34" s="551"/>
      <c r="E34" s="279">
        <v>45000</v>
      </c>
      <c r="F34" s="355">
        <v>0</v>
      </c>
      <c r="G34" s="278">
        <v>59400</v>
      </c>
      <c r="H34" s="558">
        <v>59400</v>
      </c>
      <c r="I34" s="558"/>
      <c r="J34" s="550" t="s">
        <v>237</v>
      </c>
      <c r="K34" s="550"/>
    </row>
    <row r="35" spans="1:11" ht="20.25" customHeight="1">
      <c r="A35" s="551"/>
      <c r="B35" s="551"/>
      <c r="C35" s="551"/>
      <c r="D35" s="551"/>
      <c r="E35" s="277"/>
      <c r="F35" s="277"/>
      <c r="G35" s="277"/>
      <c r="H35" s="632"/>
      <c r="I35" s="633"/>
      <c r="J35" s="550" t="s">
        <v>238</v>
      </c>
      <c r="K35" s="550"/>
    </row>
    <row r="36" spans="1:11">
      <c r="A36" s="551" t="s">
        <v>128</v>
      </c>
      <c r="B36" s="551"/>
      <c r="C36" s="551"/>
      <c r="D36" s="551"/>
      <c r="E36" s="279">
        <v>280000</v>
      </c>
      <c r="F36" s="278">
        <v>250000</v>
      </c>
      <c r="G36" s="278">
        <v>50000</v>
      </c>
      <c r="H36" s="558">
        <v>300000</v>
      </c>
      <c r="I36" s="558"/>
      <c r="J36" s="630"/>
      <c r="K36" s="631"/>
    </row>
    <row r="37" spans="1:11">
      <c r="A37" s="551" t="s">
        <v>209</v>
      </c>
      <c r="B37" s="551"/>
      <c r="C37" s="551"/>
      <c r="D37" s="551"/>
      <c r="E37" s="279">
        <v>30000</v>
      </c>
      <c r="F37" s="278">
        <v>0</v>
      </c>
      <c r="G37" s="278">
        <v>50000</v>
      </c>
      <c r="H37" s="556">
        <v>50000</v>
      </c>
      <c r="I37" s="557"/>
      <c r="J37" s="550" t="s">
        <v>211</v>
      </c>
      <c r="K37" s="573"/>
    </row>
    <row r="38" spans="1:11">
      <c r="A38" s="551" t="s">
        <v>210</v>
      </c>
      <c r="B38" s="551"/>
      <c r="C38" s="551"/>
      <c r="D38" s="551"/>
      <c r="E38" s="279"/>
      <c r="F38" s="278"/>
      <c r="G38" s="278"/>
      <c r="H38" s="556"/>
      <c r="I38" s="557"/>
      <c r="J38" s="280" t="s">
        <v>212</v>
      </c>
      <c r="K38" s="281"/>
    </row>
    <row r="39" spans="1:11">
      <c r="A39" s="551" t="s">
        <v>427</v>
      </c>
      <c r="B39" s="551"/>
      <c r="C39" s="551"/>
      <c r="D39" s="551"/>
      <c r="E39" s="278">
        <v>250000</v>
      </c>
      <c r="F39" s="278">
        <v>250000</v>
      </c>
      <c r="G39" s="278">
        <v>0</v>
      </c>
      <c r="H39" s="556">
        <v>250000</v>
      </c>
      <c r="I39" s="557"/>
      <c r="J39" s="280"/>
      <c r="K39" s="281"/>
    </row>
    <row r="40" spans="1:11">
      <c r="A40" s="551" t="s">
        <v>129</v>
      </c>
      <c r="B40" s="551"/>
      <c r="C40" s="551"/>
      <c r="D40" s="551"/>
      <c r="E40" s="278">
        <v>100000</v>
      </c>
      <c r="F40" s="278">
        <v>0</v>
      </c>
      <c r="G40" s="278">
        <v>150000</v>
      </c>
      <c r="H40" s="556">
        <v>150000</v>
      </c>
      <c r="I40" s="557"/>
      <c r="J40" s="624"/>
      <c r="K40" s="624"/>
    </row>
    <row r="41" spans="1:11">
      <c r="A41" s="551" t="s">
        <v>130</v>
      </c>
      <c r="B41" s="551"/>
      <c r="C41" s="551"/>
      <c r="D41" s="551"/>
      <c r="E41" s="278">
        <v>100000</v>
      </c>
      <c r="F41" s="278">
        <v>0</v>
      </c>
      <c r="G41" s="278">
        <v>150000</v>
      </c>
      <c r="H41" s="556">
        <v>150000</v>
      </c>
      <c r="I41" s="557"/>
      <c r="J41" s="624" t="s">
        <v>213</v>
      </c>
      <c r="K41" s="624"/>
    </row>
    <row r="42" spans="1:11">
      <c r="A42" s="551"/>
      <c r="B42" s="551"/>
      <c r="C42" s="551"/>
      <c r="D42" s="551"/>
      <c r="E42" s="278"/>
      <c r="F42" s="278"/>
      <c r="G42" s="278"/>
      <c r="H42" s="556"/>
      <c r="I42" s="557"/>
      <c r="J42" s="550" t="s">
        <v>214</v>
      </c>
      <c r="K42" s="550"/>
    </row>
    <row r="43" spans="1:11">
      <c r="A43" s="571" t="s">
        <v>131</v>
      </c>
      <c r="B43" s="571"/>
      <c r="C43" s="571"/>
      <c r="D43" s="571"/>
      <c r="E43" s="278">
        <v>200000</v>
      </c>
      <c r="F43" s="278">
        <v>250000</v>
      </c>
      <c r="G43" s="278">
        <v>0</v>
      </c>
      <c r="H43" s="558">
        <v>250000</v>
      </c>
      <c r="I43" s="558"/>
      <c r="J43" s="550"/>
      <c r="K43" s="550"/>
    </row>
    <row r="44" spans="1:11">
      <c r="A44" s="173" t="s">
        <v>464</v>
      </c>
    </row>
    <row r="45" spans="1:11">
      <c r="A45" s="36" t="s">
        <v>396</v>
      </c>
    </row>
    <row r="46" spans="1:11" s="16" customFormat="1">
      <c r="A46" s="500" t="s">
        <v>403</v>
      </c>
      <c r="B46" s="500"/>
      <c r="C46" s="500"/>
      <c r="D46" s="500"/>
      <c r="E46" s="500"/>
      <c r="F46" s="500"/>
      <c r="G46" s="500"/>
      <c r="H46" s="500"/>
      <c r="I46" s="500"/>
      <c r="J46" s="500"/>
      <c r="K46" s="500"/>
    </row>
  </sheetData>
  <mergeCells count="88">
    <mergeCell ref="J36:K36"/>
    <mergeCell ref="J41:K41"/>
    <mergeCell ref="A26:K27"/>
    <mergeCell ref="H39:I39"/>
    <mergeCell ref="J40:K40"/>
    <mergeCell ref="J37:K37"/>
    <mergeCell ref="A37:D37"/>
    <mergeCell ref="A33:D33"/>
    <mergeCell ref="H33:I33"/>
    <mergeCell ref="H35:I35"/>
    <mergeCell ref="A28:D29"/>
    <mergeCell ref="E28:E29"/>
    <mergeCell ref="F28:G28"/>
    <mergeCell ref="H28:I29"/>
    <mergeCell ref="J28:K29"/>
    <mergeCell ref="J30:K31"/>
    <mergeCell ref="H43:I43"/>
    <mergeCell ref="J42:K42"/>
    <mergeCell ref="A39:D39"/>
    <mergeCell ref="J43:K43"/>
    <mergeCell ref="A42:D42"/>
    <mergeCell ref="H42:I42"/>
    <mergeCell ref="A40:D40"/>
    <mergeCell ref="H40:I40"/>
    <mergeCell ref="A41:D41"/>
    <mergeCell ref="H41:I41"/>
    <mergeCell ref="A46:K46"/>
    <mergeCell ref="A36:D36"/>
    <mergeCell ref="H30:I31"/>
    <mergeCell ref="F30:F31"/>
    <mergeCell ref="G30:G31"/>
    <mergeCell ref="A30:D31"/>
    <mergeCell ref="E30:E31"/>
    <mergeCell ref="H36:I36"/>
    <mergeCell ref="A35:D35"/>
    <mergeCell ref="A43:D43"/>
    <mergeCell ref="H37:I37"/>
    <mergeCell ref="A38:D38"/>
    <mergeCell ref="H38:I38"/>
    <mergeCell ref="A32:D32"/>
    <mergeCell ref="A34:D34"/>
    <mergeCell ref="J35:K35"/>
    <mergeCell ref="A1:K1"/>
    <mergeCell ref="A2:K2"/>
    <mergeCell ref="A3:K4"/>
    <mergeCell ref="A5:D6"/>
    <mergeCell ref="E5:E6"/>
    <mergeCell ref="F5:G5"/>
    <mergeCell ref="H5:I6"/>
    <mergeCell ref="J5:K6"/>
    <mergeCell ref="H7:I8"/>
    <mergeCell ref="J7:K8"/>
    <mergeCell ref="A9:D9"/>
    <mergeCell ref="H9:I9"/>
    <mergeCell ref="J9:K9"/>
    <mergeCell ref="A7:D8"/>
    <mergeCell ref="E7:E8"/>
    <mergeCell ref="F7:F8"/>
    <mergeCell ref="G7:G8"/>
    <mergeCell ref="A12:D12"/>
    <mergeCell ref="H12:I12"/>
    <mergeCell ref="A10:D10"/>
    <mergeCell ref="H10:I10"/>
    <mergeCell ref="A11:D11"/>
    <mergeCell ref="H11:I11"/>
    <mergeCell ref="J13:K13"/>
    <mergeCell ref="J14:K14"/>
    <mergeCell ref="A15:D15"/>
    <mergeCell ref="H15:I15"/>
    <mergeCell ref="A14:D14"/>
    <mergeCell ref="H14:I14"/>
    <mergeCell ref="J15:K15"/>
    <mergeCell ref="A13:D13"/>
    <mergeCell ref="H13:I13"/>
    <mergeCell ref="A18:D18"/>
    <mergeCell ref="H18:I18"/>
    <mergeCell ref="J18:K18"/>
    <mergeCell ref="A16:D16"/>
    <mergeCell ref="J16:K16"/>
    <mergeCell ref="A17:D17"/>
    <mergeCell ref="H17:I17"/>
    <mergeCell ref="J17:K17"/>
    <mergeCell ref="H16:I16"/>
    <mergeCell ref="A24:K24"/>
    <mergeCell ref="H32:I32"/>
    <mergeCell ref="H34:I34"/>
    <mergeCell ref="J34:K34"/>
    <mergeCell ref="A25:K25"/>
  </mergeCells>
  <phoneticPr fontId="2" type="noConversion"/>
  <pageMargins left="0.94488188976377963" right="0.74803149606299213" top="0.98425196850393704" bottom="0.98425196850393704" header="0.51181102362204722" footer="0.51181102362204722"/>
  <pageSetup paperSize="9" firstPageNumber="11" orientation="landscape" useFirstPageNumber="1" r:id="rId1"/>
  <headerFooter alignWithMargins="0">
    <oddHeader>&amp;R&amp;P</oddHeader>
  </headerFooter>
  <rowBreaks count="1" manualBreakCount="1">
    <brk id="2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I58"/>
  <sheetViews>
    <sheetView view="pageBreakPreview" topLeftCell="A46" zoomScale="90" zoomScaleNormal="100" zoomScaleSheetLayoutView="90" workbookViewId="0">
      <selection activeCell="C36" sqref="C36"/>
    </sheetView>
  </sheetViews>
  <sheetFormatPr defaultRowHeight="21"/>
  <cols>
    <col min="1" max="1" width="51.5546875" style="36" customWidth="1"/>
    <col min="2" max="2" width="7.5546875" style="36" customWidth="1"/>
    <col min="3" max="3" width="5.6640625" style="398" customWidth="1"/>
    <col min="4" max="4" width="11.6640625" style="36" customWidth="1"/>
    <col min="5" max="5" width="7.5546875" style="36" customWidth="1"/>
    <col min="6" max="6" width="6" style="398" customWidth="1"/>
    <col min="7" max="7" width="11.44140625" style="36" customWidth="1"/>
    <col min="8" max="8" width="47" style="36" customWidth="1"/>
  </cols>
  <sheetData>
    <row r="1" spans="1:8" ht="15.75" customHeight="1">
      <c r="A1" s="629"/>
      <c r="B1" s="629"/>
      <c r="C1" s="629"/>
      <c r="D1" s="629"/>
      <c r="E1" s="629"/>
      <c r="F1" s="629"/>
      <c r="G1" s="629"/>
      <c r="H1" s="629"/>
    </row>
    <row r="2" spans="1:8" s="175" customFormat="1">
      <c r="A2" s="461" t="s">
        <v>401</v>
      </c>
      <c r="B2" s="461"/>
      <c r="C2" s="461"/>
      <c r="D2" s="461"/>
      <c r="E2" s="461"/>
      <c r="F2" s="461"/>
      <c r="G2" s="461"/>
      <c r="H2" s="461"/>
    </row>
    <row r="3" spans="1:8" s="175" customFormat="1" ht="20.25" customHeight="1">
      <c r="A3" s="359"/>
      <c r="B3" s="359"/>
      <c r="C3" s="419"/>
      <c r="D3" s="359"/>
      <c r="E3" s="359"/>
      <c r="F3" s="369"/>
      <c r="G3" s="359"/>
      <c r="H3" s="374" t="s">
        <v>507</v>
      </c>
    </row>
    <row r="4" spans="1:8" ht="19.5" customHeight="1">
      <c r="A4" s="477" t="s">
        <v>473</v>
      </c>
      <c r="B4" s="475" t="s">
        <v>551</v>
      </c>
      <c r="C4" s="476"/>
      <c r="D4" s="639"/>
      <c r="E4" s="475" t="s">
        <v>552</v>
      </c>
      <c r="F4" s="476"/>
      <c r="G4" s="639"/>
      <c r="H4" s="477" t="s">
        <v>123</v>
      </c>
    </row>
    <row r="5" spans="1:8" ht="19.5" customHeight="1">
      <c r="A5" s="638"/>
      <c r="B5" s="405" t="s">
        <v>45</v>
      </c>
      <c r="C5" s="405" t="s">
        <v>46</v>
      </c>
      <c r="D5" s="370" t="s">
        <v>481</v>
      </c>
      <c r="E5" s="405" t="s">
        <v>45</v>
      </c>
      <c r="F5" s="406" t="s">
        <v>46</v>
      </c>
      <c r="G5" s="370" t="s">
        <v>481</v>
      </c>
      <c r="H5" s="638"/>
    </row>
    <row r="6" spans="1:8" ht="23.25" customHeight="1" thickBot="1">
      <c r="A6" s="379" t="s">
        <v>132</v>
      </c>
      <c r="B6" s="402" t="s">
        <v>502</v>
      </c>
      <c r="C6" s="408">
        <f>C7+C18</f>
        <v>0</v>
      </c>
      <c r="D6" s="380">
        <f>D7+D19</f>
        <v>0</v>
      </c>
      <c r="E6" s="402" t="s">
        <v>502</v>
      </c>
      <c r="F6" s="397">
        <f>F7+F18</f>
        <v>0</v>
      </c>
      <c r="G6" s="380">
        <f>G7+G19</f>
        <v>0</v>
      </c>
      <c r="H6" s="397" t="s">
        <v>436</v>
      </c>
    </row>
    <row r="7" spans="1:8" ht="21.6" thickTop="1">
      <c r="A7" s="384" t="s">
        <v>133</v>
      </c>
      <c r="B7" s="404" t="s">
        <v>502</v>
      </c>
      <c r="C7" s="413">
        <f>COUNT(C8:C17)</f>
        <v>0</v>
      </c>
      <c r="D7" s="385">
        <f>SUM(D8:D17)</f>
        <v>0</v>
      </c>
      <c r="E7" s="404" t="s">
        <v>502</v>
      </c>
      <c r="F7" s="414">
        <f>COUNT(F8:F17)</f>
        <v>0</v>
      </c>
      <c r="G7" s="385">
        <f>SUM(G8:G17)</f>
        <v>0</v>
      </c>
      <c r="H7" s="385"/>
    </row>
    <row r="8" spans="1:8">
      <c r="A8" s="372" t="s">
        <v>508</v>
      </c>
      <c r="B8" s="393"/>
      <c r="C8" s="393"/>
      <c r="D8" s="390"/>
      <c r="E8" s="390"/>
      <c r="F8" s="410"/>
      <c r="G8" s="391"/>
      <c r="H8" s="395"/>
    </row>
    <row r="9" spans="1:8">
      <c r="A9" s="372" t="s">
        <v>509</v>
      </c>
      <c r="B9" s="393"/>
      <c r="C9" s="393"/>
      <c r="D9" s="390"/>
      <c r="E9" s="390"/>
      <c r="F9" s="410"/>
      <c r="G9" s="391"/>
      <c r="H9" s="395"/>
    </row>
    <row r="10" spans="1:8">
      <c r="A10" s="372" t="s">
        <v>510</v>
      </c>
      <c r="B10" s="390"/>
      <c r="C10" s="390"/>
      <c r="D10" s="390">
        <f>7900*C10</f>
        <v>0</v>
      </c>
      <c r="E10" s="390"/>
      <c r="F10" s="410"/>
      <c r="G10" s="390"/>
      <c r="H10" s="395"/>
    </row>
    <row r="11" spans="1:8">
      <c r="A11" s="372" t="s">
        <v>511</v>
      </c>
      <c r="B11" s="372"/>
      <c r="C11" s="393"/>
      <c r="D11" s="390"/>
      <c r="E11" s="390"/>
      <c r="F11" s="410"/>
      <c r="G11" s="391"/>
      <c r="H11" s="395"/>
    </row>
    <row r="12" spans="1:8">
      <c r="A12" s="372" t="s">
        <v>512</v>
      </c>
      <c r="B12" s="372"/>
      <c r="C12" s="393"/>
      <c r="D12" s="390"/>
      <c r="E12" s="390"/>
      <c r="F12" s="410"/>
      <c r="G12" s="391"/>
      <c r="H12" s="395"/>
    </row>
    <row r="13" spans="1:8">
      <c r="A13" s="372" t="s">
        <v>513</v>
      </c>
      <c r="B13" s="372"/>
      <c r="C13" s="393"/>
      <c r="D13" s="390"/>
      <c r="E13" s="390"/>
      <c r="F13" s="410"/>
      <c r="G13" s="391"/>
      <c r="H13" s="395"/>
    </row>
    <row r="14" spans="1:8">
      <c r="A14" s="372" t="s">
        <v>514</v>
      </c>
      <c r="B14" s="393"/>
      <c r="C14" s="393"/>
      <c r="D14" s="390">
        <f>2500*C14</f>
        <v>0</v>
      </c>
      <c r="E14" s="393"/>
      <c r="F14" s="411"/>
      <c r="G14" s="391"/>
      <c r="H14" s="395"/>
    </row>
    <row r="15" spans="1:8">
      <c r="A15" s="372" t="s">
        <v>515</v>
      </c>
      <c r="B15" s="393"/>
      <c r="C15" s="393"/>
      <c r="D15" s="390">
        <f>3200*C15</f>
        <v>0</v>
      </c>
      <c r="E15" s="371"/>
      <c r="F15" s="412"/>
      <c r="G15" s="278"/>
      <c r="H15" s="377"/>
    </row>
    <row r="16" spans="1:8">
      <c r="A16" s="372" t="s">
        <v>516</v>
      </c>
      <c r="B16" s="399"/>
      <c r="C16" s="399"/>
      <c r="D16" s="371">
        <f>2900*C16</f>
        <v>0</v>
      </c>
      <c r="E16" s="371"/>
      <c r="F16" s="412"/>
      <c r="G16" s="396"/>
      <c r="H16" s="377"/>
    </row>
    <row r="17" spans="1:9">
      <c r="A17" s="372" t="s">
        <v>517</v>
      </c>
      <c r="B17" s="393"/>
      <c r="C17" s="393"/>
      <c r="D17" s="371">
        <f>8000*C17</f>
        <v>0</v>
      </c>
      <c r="E17" s="371"/>
      <c r="F17" s="412"/>
      <c r="G17" s="278"/>
      <c r="H17" s="377"/>
    </row>
    <row r="18" spans="1:9">
      <c r="A18" s="387" t="s">
        <v>207</v>
      </c>
      <c r="B18" s="220" t="s">
        <v>502</v>
      </c>
      <c r="C18" s="355">
        <f t="shared" ref="C18" si="0">SUM(C19:C23)</f>
        <v>0</v>
      </c>
      <c r="D18" s="220">
        <f t="shared" ref="D18" si="1">SUM(D19:D23)</f>
        <v>0</v>
      </c>
      <c r="E18" s="220" t="s">
        <v>502</v>
      </c>
      <c r="F18" s="220">
        <f>COUNT(F19:F23)</f>
        <v>0</v>
      </c>
      <c r="G18" s="220">
        <f>SUM(G19:G23)</f>
        <v>0</v>
      </c>
      <c r="H18" s="388"/>
    </row>
    <row r="19" spans="1:9">
      <c r="A19" s="372" t="s">
        <v>518</v>
      </c>
      <c r="B19" s="381"/>
      <c r="C19" s="734"/>
      <c r="D19" s="407">
        <v>0</v>
      </c>
      <c r="E19" s="407"/>
      <c r="F19" s="407"/>
      <c r="G19" s="389"/>
      <c r="H19" s="415"/>
    </row>
    <row r="20" spans="1:9">
      <c r="A20" s="372" t="s">
        <v>479</v>
      </c>
      <c r="B20" s="381"/>
      <c r="C20" s="734"/>
      <c r="D20" s="373"/>
      <c r="E20" s="373"/>
      <c r="F20" s="373"/>
      <c r="G20" s="389"/>
      <c r="H20" s="415"/>
    </row>
    <row r="21" spans="1:9">
      <c r="A21" s="372" t="s">
        <v>474</v>
      </c>
      <c r="B21" s="372"/>
      <c r="C21" s="393"/>
      <c r="D21" s="371"/>
      <c r="E21" s="371"/>
      <c r="F21" s="371"/>
      <c r="G21" s="278"/>
      <c r="H21" s="377"/>
    </row>
    <row r="22" spans="1:9">
      <c r="A22" s="372" t="s">
        <v>475</v>
      </c>
      <c r="B22" s="372"/>
      <c r="C22" s="393"/>
      <c r="D22" s="371"/>
      <c r="E22" s="371"/>
      <c r="F22" s="371"/>
      <c r="G22" s="278"/>
      <c r="H22" s="377"/>
    </row>
    <row r="23" spans="1:9">
      <c r="A23" s="372" t="s">
        <v>476</v>
      </c>
      <c r="B23" s="372"/>
      <c r="C23" s="393"/>
      <c r="D23" s="371"/>
      <c r="E23" s="371"/>
      <c r="F23" s="371"/>
      <c r="G23" s="278"/>
      <c r="H23" s="377"/>
    </row>
    <row r="24" spans="1:9">
      <c r="A24" s="38"/>
      <c r="B24" s="38"/>
      <c r="C24" s="735"/>
      <c r="D24" s="375"/>
      <c r="E24" s="375"/>
      <c r="F24" s="375"/>
      <c r="G24" s="146"/>
      <c r="H24" s="311"/>
    </row>
    <row r="25" spans="1:9">
      <c r="A25" s="392" t="s">
        <v>480</v>
      </c>
      <c r="B25" s="392"/>
      <c r="C25" s="736"/>
    </row>
    <row r="26" spans="1:9">
      <c r="A26" s="378"/>
      <c r="B26" s="378"/>
      <c r="C26" s="378"/>
      <c r="D26" s="375"/>
      <c r="E26" s="375"/>
      <c r="F26" s="375"/>
      <c r="G26" s="146"/>
      <c r="H26" s="311"/>
    </row>
    <row r="27" spans="1:9">
      <c r="A27" s="378"/>
      <c r="B27" s="378"/>
      <c r="C27" s="378"/>
      <c r="D27" s="375"/>
      <c r="E27" s="375"/>
      <c r="F27" s="375"/>
      <c r="G27" s="146"/>
      <c r="H27" s="311"/>
    </row>
    <row r="28" spans="1:9">
      <c r="A28" s="378"/>
      <c r="B28" s="378"/>
      <c r="C28" s="378"/>
      <c r="D28" s="375"/>
      <c r="E28" s="375"/>
      <c r="F28" s="375"/>
      <c r="G28" s="146"/>
      <c r="H28" s="311"/>
    </row>
    <row r="29" spans="1:9">
      <c r="A29" s="378"/>
      <c r="B29" s="378"/>
      <c r="C29" s="378"/>
      <c r="D29" s="375"/>
      <c r="E29" s="375"/>
      <c r="F29" s="375"/>
      <c r="G29" s="146"/>
      <c r="H29" s="311"/>
    </row>
    <row r="30" spans="1:9" ht="22.5" customHeight="1">
      <c r="A30" s="640" t="s">
        <v>309</v>
      </c>
      <c r="B30" s="640"/>
      <c r="C30" s="640"/>
      <c r="D30" s="640"/>
      <c r="E30" s="640"/>
      <c r="F30" s="640"/>
      <c r="G30" s="640"/>
      <c r="H30" s="640"/>
    </row>
    <row r="31" spans="1:9">
      <c r="A31" s="461" t="s">
        <v>402</v>
      </c>
      <c r="B31" s="461"/>
      <c r="C31" s="461"/>
      <c r="D31" s="461"/>
      <c r="E31" s="461"/>
      <c r="F31" s="461"/>
      <c r="G31" s="461"/>
      <c r="H31" s="461"/>
      <c r="I31" t="s">
        <v>307</v>
      </c>
    </row>
    <row r="32" spans="1:9" ht="19.5" customHeight="1">
      <c r="A32" s="359"/>
      <c r="B32" s="359"/>
      <c r="C32" s="419"/>
      <c r="D32" s="359"/>
      <c r="E32" s="359"/>
      <c r="F32" s="369"/>
      <c r="G32" s="359"/>
      <c r="H32" s="374" t="s">
        <v>507</v>
      </c>
    </row>
    <row r="33" spans="1:8">
      <c r="A33" s="477" t="s">
        <v>473</v>
      </c>
      <c r="B33" s="475" t="s">
        <v>551</v>
      </c>
      <c r="C33" s="476"/>
      <c r="D33" s="639"/>
      <c r="E33" s="475" t="s">
        <v>552</v>
      </c>
      <c r="F33" s="476"/>
      <c r="G33" s="639"/>
      <c r="H33" s="477" t="s">
        <v>123</v>
      </c>
    </row>
    <row r="34" spans="1:8" ht="24.75" customHeight="1">
      <c r="A34" s="638"/>
      <c r="B34" s="405" t="s">
        <v>45</v>
      </c>
      <c r="C34" s="405" t="s">
        <v>46</v>
      </c>
      <c r="D34" s="370" t="s">
        <v>481</v>
      </c>
      <c r="E34" s="405" t="s">
        <v>45</v>
      </c>
      <c r="F34" s="406" t="s">
        <v>46</v>
      </c>
      <c r="G34" s="370" t="s">
        <v>481</v>
      </c>
      <c r="H34" s="638"/>
    </row>
    <row r="35" spans="1:8" ht="21" customHeight="1" thickBot="1">
      <c r="A35" s="379" t="s">
        <v>132</v>
      </c>
      <c r="B35" s="402" t="s">
        <v>502</v>
      </c>
      <c r="C35" s="408">
        <f>C36+C51</f>
        <v>8</v>
      </c>
      <c r="D35" s="380">
        <f>D36+D52</f>
        <v>142400</v>
      </c>
      <c r="E35" s="402" t="s">
        <v>502</v>
      </c>
      <c r="F35" s="397">
        <f>F36+F51</f>
        <v>8</v>
      </c>
      <c r="G35" s="380">
        <f>G36+G52</f>
        <v>1966300</v>
      </c>
      <c r="H35" s="397" t="s">
        <v>436</v>
      </c>
    </row>
    <row r="36" spans="1:8" s="386" customFormat="1" ht="21" customHeight="1" thickTop="1">
      <c r="A36" s="384" t="s">
        <v>133</v>
      </c>
      <c r="B36" s="404" t="s">
        <v>502</v>
      </c>
      <c r="C36" s="403">
        <f>COUNT(C37:C48)</f>
        <v>8</v>
      </c>
      <c r="D36" s="385">
        <f>SUM(D37:D48)</f>
        <v>142400</v>
      </c>
      <c r="E36" s="404" t="s">
        <v>502</v>
      </c>
      <c r="F36" s="409">
        <f>COUNT(F37:F48)</f>
        <v>7</v>
      </c>
      <c r="G36" s="385">
        <f>SUM(G37:G46)</f>
        <v>236300</v>
      </c>
      <c r="H36" s="385"/>
    </row>
    <row r="37" spans="1:8" s="383" customFormat="1" ht="42">
      <c r="A37" s="372" t="s">
        <v>485</v>
      </c>
      <c r="B37" s="393" t="s">
        <v>482</v>
      </c>
      <c r="C37" s="393">
        <v>1</v>
      </c>
      <c r="D37" s="390">
        <v>22000</v>
      </c>
      <c r="E37" s="390" t="s">
        <v>482</v>
      </c>
      <c r="F37" s="410">
        <v>5</v>
      </c>
      <c r="G37" s="391">
        <f>22000*F37</f>
        <v>110000</v>
      </c>
      <c r="H37" s="395" t="s">
        <v>491</v>
      </c>
    </row>
    <row r="38" spans="1:8" s="383" customFormat="1" ht="42">
      <c r="A38" s="372" t="s">
        <v>484</v>
      </c>
      <c r="B38" s="393"/>
      <c r="C38" s="393"/>
      <c r="D38" s="390"/>
      <c r="E38" s="390" t="s">
        <v>482</v>
      </c>
      <c r="F38" s="410">
        <v>2</v>
      </c>
      <c r="G38" s="391">
        <f>17000*F38</f>
        <v>34000</v>
      </c>
      <c r="H38" s="395" t="s">
        <v>483</v>
      </c>
    </row>
    <row r="39" spans="1:8" s="383" customFormat="1" ht="42">
      <c r="A39" s="372" t="s">
        <v>486</v>
      </c>
      <c r="B39" s="390" t="s">
        <v>482</v>
      </c>
      <c r="C39" s="390">
        <v>2</v>
      </c>
      <c r="D39" s="390">
        <f>7900*C39</f>
        <v>15800</v>
      </c>
      <c r="E39" s="390" t="s">
        <v>482</v>
      </c>
      <c r="F39" s="410">
        <v>2</v>
      </c>
      <c r="G39" s="390">
        <f>7900*F39</f>
        <v>15800</v>
      </c>
      <c r="H39" s="395" t="s">
        <v>490</v>
      </c>
    </row>
    <row r="40" spans="1:8" ht="42">
      <c r="A40" s="372" t="s">
        <v>487</v>
      </c>
      <c r="B40" s="372"/>
      <c r="C40" s="393"/>
      <c r="D40" s="390"/>
      <c r="E40" s="390" t="s">
        <v>482</v>
      </c>
      <c r="F40" s="410">
        <v>2</v>
      </c>
      <c r="G40" s="391">
        <f>27700*F40</f>
        <v>55400</v>
      </c>
      <c r="H40" s="395" t="s">
        <v>489</v>
      </c>
    </row>
    <row r="41" spans="1:8" s="383" customFormat="1" ht="37.200000000000003">
      <c r="A41" s="372" t="s">
        <v>488</v>
      </c>
      <c r="B41" s="372"/>
      <c r="C41" s="393"/>
      <c r="D41" s="390"/>
      <c r="E41" s="390" t="s">
        <v>482</v>
      </c>
      <c r="F41" s="410">
        <v>1</v>
      </c>
      <c r="G41" s="391">
        <f>2800*F41</f>
        <v>2800</v>
      </c>
      <c r="H41" s="395" t="s">
        <v>494</v>
      </c>
    </row>
    <row r="42" spans="1:8" s="383" customFormat="1" ht="42">
      <c r="A42" s="372" t="s">
        <v>492</v>
      </c>
      <c r="B42" s="372"/>
      <c r="C42" s="393"/>
      <c r="D42" s="390"/>
      <c r="E42" s="390" t="s">
        <v>482</v>
      </c>
      <c r="F42" s="410">
        <v>2</v>
      </c>
      <c r="G42" s="391">
        <f>5400*F42</f>
        <v>10800</v>
      </c>
      <c r="H42" s="395" t="s">
        <v>493</v>
      </c>
    </row>
    <row r="43" spans="1:8" s="383" customFormat="1">
      <c r="A43" s="372" t="s">
        <v>495</v>
      </c>
      <c r="B43" s="393" t="s">
        <v>496</v>
      </c>
      <c r="C43" s="393">
        <v>5</v>
      </c>
      <c r="D43" s="390">
        <f>2500*C43</f>
        <v>12500</v>
      </c>
      <c r="E43" s="393" t="s">
        <v>496</v>
      </c>
      <c r="F43" s="411">
        <v>3</v>
      </c>
      <c r="G43" s="391">
        <f>2500*F43</f>
        <v>7500</v>
      </c>
      <c r="H43" s="395" t="s">
        <v>504</v>
      </c>
    </row>
    <row r="44" spans="1:8" ht="42">
      <c r="A44" s="372" t="s">
        <v>497</v>
      </c>
      <c r="B44" s="393" t="s">
        <v>482</v>
      </c>
      <c r="C44" s="393">
        <v>2</v>
      </c>
      <c r="D44" s="390">
        <f>3200*C44</f>
        <v>6400</v>
      </c>
      <c r="E44" s="371"/>
      <c r="F44" s="412"/>
      <c r="G44" s="278"/>
      <c r="H44" s="377"/>
    </row>
    <row r="45" spans="1:8" s="382" customFormat="1">
      <c r="A45" s="400" t="s">
        <v>498</v>
      </c>
      <c r="B45" s="399" t="s">
        <v>496</v>
      </c>
      <c r="C45" s="399">
        <v>5</v>
      </c>
      <c r="D45" s="371">
        <f>2900*C45</f>
        <v>14500</v>
      </c>
      <c r="E45" s="371"/>
      <c r="F45" s="412"/>
      <c r="G45" s="396"/>
      <c r="H45" s="377"/>
    </row>
    <row r="46" spans="1:8">
      <c r="A46" s="372" t="s">
        <v>499</v>
      </c>
      <c r="B46" s="393" t="s">
        <v>482</v>
      </c>
      <c r="C46" s="393">
        <v>1</v>
      </c>
      <c r="D46" s="371">
        <f>8000*C46</f>
        <v>8000</v>
      </c>
      <c r="E46" s="371"/>
      <c r="F46" s="412"/>
      <c r="G46" s="278"/>
      <c r="H46" s="377"/>
    </row>
    <row r="47" spans="1:8" s="383" customFormat="1">
      <c r="A47" s="372" t="s">
        <v>500</v>
      </c>
      <c r="B47" s="393" t="s">
        <v>482</v>
      </c>
      <c r="C47" s="401">
        <v>4</v>
      </c>
      <c r="D47" s="390">
        <f>5800*C47</f>
        <v>23200</v>
      </c>
      <c r="E47" s="390"/>
      <c r="F47" s="410"/>
      <c r="G47" s="391"/>
      <c r="H47" s="394"/>
    </row>
    <row r="48" spans="1:8">
      <c r="A48" s="372" t="s">
        <v>501</v>
      </c>
      <c r="B48" s="393" t="s">
        <v>482</v>
      </c>
      <c r="C48" s="393">
        <v>2</v>
      </c>
      <c r="D48" s="371">
        <f>20000*C48</f>
        <v>40000</v>
      </c>
      <c r="E48" s="371"/>
      <c r="F48" s="412"/>
      <c r="G48" s="278"/>
      <c r="H48" s="377"/>
    </row>
    <row r="49" spans="1:8" ht="21.75" customHeight="1">
      <c r="A49" s="477" t="s">
        <v>473</v>
      </c>
      <c r="B49" s="475" t="s">
        <v>505</v>
      </c>
      <c r="C49" s="476"/>
      <c r="D49" s="639"/>
      <c r="E49" s="475" t="s">
        <v>506</v>
      </c>
      <c r="F49" s="476"/>
      <c r="G49" s="639"/>
      <c r="H49" s="477" t="s">
        <v>123</v>
      </c>
    </row>
    <row r="50" spans="1:8" ht="24" customHeight="1">
      <c r="A50" s="638"/>
      <c r="B50" s="405" t="s">
        <v>45</v>
      </c>
      <c r="C50" s="405" t="s">
        <v>46</v>
      </c>
      <c r="D50" s="370" t="s">
        <v>481</v>
      </c>
      <c r="E50" s="405" t="s">
        <v>45</v>
      </c>
      <c r="F50" s="406" t="s">
        <v>46</v>
      </c>
      <c r="G50" s="370" t="s">
        <v>481</v>
      </c>
      <c r="H50" s="638"/>
    </row>
    <row r="51" spans="1:8" s="386" customFormat="1">
      <c r="A51" s="387" t="s">
        <v>207</v>
      </c>
      <c r="B51" s="220" t="s">
        <v>502</v>
      </c>
      <c r="C51" s="355">
        <f t="shared" ref="C51:D51" si="2">SUM(C52:C56)</f>
        <v>0</v>
      </c>
      <c r="D51" s="220">
        <f t="shared" si="2"/>
        <v>0</v>
      </c>
      <c r="E51" s="220" t="s">
        <v>502</v>
      </c>
      <c r="F51" s="220">
        <f>COUNT(F52:F56)</f>
        <v>1</v>
      </c>
      <c r="G51" s="220">
        <f>SUM(G52:G56)</f>
        <v>1730000</v>
      </c>
      <c r="H51" s="388"/>
    </row>
    <row r="52" spans="1:8" s="383" customFormat="1" ht="112.5" customHeight="1">
      <c r="A52" s="381" t="s">
        <v>477</v>
      </c>
      <c r="B52" s="381"/>
      <c r="C52" s="734"/>
      <c r="D52" s="407">
        <v>0</v>
      </c>
      <c r="E52" s="407" t="s">
        <v>503</v>
      </c>
      <c r="F52" s="407">
        <v>1</v>
      </c>
      <c r="G52" s="389">
        <v>1730000</v>
      </c>
      <c r="H52" s="415" t="s">
        <v>478</v>
      </c>
    </row>
    <row r="53" spans="1:8">
      <c r="A53" s="372" t="s">
        <v>479</v>
      </c>
      <c r="B53" s="381"/>
      <c r="C53" s="734"/>
      <c r="D53" s="373"/>
      <c r="E53" s="373"/>
      <c r="F53" s="373"/>
      <c r="G53" s="389"/>
      <c r="H53" s="415"/>
    </row>
    <row r="54" spans="1:8">
      <c r="A54" s="372" t="s">
        <v>474</v>
      </c>
      <c r="B54" s="372"/>
      <c r="C54" s="393"/>
      <c r="D54" s="371"/>
      <c r="E54" s="371"/>
      <c r="F54" s="371"/>
      <c r="G54" s="278"/>
      <c r="H54" s="377"/>
    </row>
    <row r="55" spans="1:8">
      <c r="A55" s="372" t="s">
        <v>475</v>
      </c>
      <c r="B55" s="372"/>
      <c r="C55" s="393"/>
      <c r="D55" s="371"/>
      <c r="E55" s="371"/>
      <c r="F55" s="371"/>
      <c r="G55" s="278"/>
      <c r="H55" s="377"/>
    </row>
    <row r="56" spans="1:8">
      <c r="A56" s="372" t="s">
        <v>476</v>
      </c>
      <c r="B56" s="372"/>
      <c r="C56" s="393"/>
      <c r="D56" s="371"/>
      <c r="E56" s="371"/>
      <c r="F56" s="371"/>
      <c r="G56" s="278"/>
      <c r="H56" s="377"/>
    </row>
    <row r="57" spans="1:8">
      <c r="A57" s="38"/>
      <c r="B57" s="38"/>
      <c r="C57" s="735"/>
      <c r="D57" s="375"/>
      <c r="E57" s="375"/>
      <c r="F57" s="375"/>
      <c r="G57" s="146"/>
      <c r="H57" s="311"/>
    </row>
    <row r="58" spans="1:8">
      <c r="A58" s="392" t="s">
        <v>480</v>
      </c>
      <c r="B58" s="392"/>
      <c r="C58" s="736"/>
    </row>
  </sheetData>
  <mergeCells count="16">
    <mergeCell ref="A1:H1"/>
    <mergeCell ref="A2:H2"/>
    <mergeCell ref="A4:A5"/>
    <mergeCell ref="H4:H5"/>
    <mergeCell ref="A31:H31"/>
    <mergeCell ref="A30:H30"/>
    <mergeCell ref="A49:A50"/>
    <mergeCell ref="B49:D49"/>
    <mergeCell ref="E49:G49"/>
    <mergeCell ref="H49:H50"/>
    <mergeCell ref="B4:D4"/>
    <mergeCell ref="E4:G4"/>
    <mergeCell ref="A33:A34"/>
    <mergeCell ref="B33:D33"/>
    <mergeCell ref="E33:G33"/>
    <mergeCell ref="H33:H34"/>
  </mergeCells>
  <phoneticPr fontId="2" type="noConversion"/>
  <pageMargins left="1.1417322834645669" right="0.74803149606299213" top="0.51181102362204722" bottom="0.51181102362204722" header="0.39370078740157483" footer="0.39370078740157483"/>
  <pageSetup paperSize="9" scale="85" firstPageNumber="13" orientation="landscape" useFirstPageNumber="1" r:id="rId1"/>
  <headerFooter alignWithMargins="0">
    <oddHeader>&amp;R&amp;P</oddHeader>
  </headerFooter>
  <rowBreaks count="2" manualBreakCount="2">
    <brk id="29" max="3" man="1"/>
    <brk id="48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76"/>
  <sheetViews>
    <sheetView view="pageBreakPreview" topLeftCell="A43" zoomScaleNormal="100" zoomScaleSheetLayoutView="100" workbookViewId="0">
      <selection activeCell="A54" sqref="A54:K55"/>
    </sheetView>
  </sheetViews>
  <sheetFormatPr defaultRowHeight="21"/>
  <cols>
    <col min="1" max="4" width="9.109375" style="36"/>
    <col min="5" max="5" width="9.88671875" style="36" customWidth="1"/>
    <col min="6" max="7" width="14.44140625" style="36" customWidth="1"/>
    <col min="8" max="8" width="7.88671875" style="36" customWidth="1"/>
    <col min="9" max="9" width="7.44140625" style="36" customWidth="1"/>
    <col min="10" max="10" width="9.109375" style="36"/>
    <col min="11" max="11" width="30.88671875" style="36" customWidth="1"/>
  </cols>
  <sheetData>
    <row r="1" spans="1:11" ht="9.75" customHeight="1">
      <c r="A1" s="629"/>
      <c r="B1" s="629"/>
      <c r="C1" s="629"/>
      <c r="D1" s="629"/>
      <c r="E1" s="629"/>
      <c r="F1" s="629"/>
      <c r="G1" s="629"/>
      <c r="H1" s="629"/>
      <c r="I1" s="629"/>
      <c r="J1" s="629"/>
      <c r="K1" s="629"/>
    </row>
    <row r="2" spans="1:11">
      <c r="A2" s="461" t="s">
        <v>401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</row>
    <row r="3" spans="1:11" ht="13.2">
      <c r="A3" s="500" t="s">
        <v>121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</row>
    <row r="4" spans="1:11" ht="13.2">
      <c r="A4" s="544"/>
      <c r="B4" s="544"/>
      <c r="C4" s="544"/>
      <c r="D4" s="544"/>
      <c r="E4" s="544"/>
      <c r="F4" s="544"/>
      <c r="G4" s="544"/>
      <c r="H4" s="544"/>
      <c r="I4" s="544"/>
      <c r="J4" s="544"/>
      <c r="K4" s="544"/>
    </row>
    <row r="5" spans="1:11" ht="21" customHeight="1">
      <c r="A5" s="545" t="s">
        <v>122</v>
      </c>
      <c r="B5" s="546"/>
      <c r="C5" s="546"/>
      <c r="D5" s="480"/>
      <c r="E5" s="542" t="s">
        <v>468</v>
      </c>
      <c r="F5" s="543" t="s">
        <v>523</v>
      </c>
      <c r="G5" s="543"/>
      <c r="H5" s="542" t="s">
        <v>38</v>
      </c>
      <c r="I5" s="542"/>
      <c r="J5" s="542" t="s">
        <v>123</v>
      </c>
      <c r="K5" s="542"/>
    </row>
    <row r="6" spans="1:11">
      <c r="A6" s="547"/>
      <c r="B6" s="548"/>
      <c r="C6" s="548"/>
      <c r="D6" s="549"/>
      <c r="E6" s="542"/>
      <c r="F6" s="276" t="s">
        <v>37</v>
      </c>
      <c r="G6" s="276" t="s">
        <v>377</v>
      </c>
      <c r="H6" s="542"/>
      <c r="I6" s="542"/>
      <c r="J6" s="542"/>
      <c r="K6" s="542"/>
    </row>
    <row r="7" spans="1:11" ht="12.75" customHeight="1">
      <c r="A7" s="649" t="s">
        <v>134</v>
      </c>
      <c r="B7" s="649"/>
      <c r="C7" s="649"/>
      <c r="D7" s="649"/>
      <c r="E7" s="563"/>
      <c r="F7" s="563"/>
      <c r="G7" s="563"/>
      <c r="H7" s="563"/>
      <c r="I7" s="563"/>
      <c r="J7" s="646"/>
      <c r="K7" s="646"/>
    </row>
    <row r="8" spans="1:11" ht="13.5" customHeight="1" thickBot="1">
      <c r="A8" s="650"/>
      <c r="B8" s="650"/>
      <c r="C8" s="650"/>
      <c r="D8" s="650"/>
      <c r="E8" s="628"/>
      <c r="F8" s="628"/>
      <c r="G8" s="628"/>
      <c r="H8" s="628"/>
      <c r="I8" s="628"/>
      <c r="J8" s="647"/>
      <c r="K8" s="647"/>
    </row>
    <row r="9" spans="1:11" ht="21.6" thickTop="1">
      <c r="A9" s="648" t="s">
        <v>215</v>
      </c>
      <c r="B9" s="648"/>
      <c r="C9" s="648"/>
      <c r="D9" s="648"/>
      <c r="E9" s="360"/>
      <c r="F9" s="360"/>
      <c r="G9" s="361"/>
      <c r="H9" s="644"/>
      <c r="I9" s="644"/>
      <c r="J9" s="645"/>
      <c r="K9" s="645"/>
    </row>
    <row r="10" spans="1:11">
      <c r="A10" s="651" t="s">
        <v>135</v>
      </c>
      <c r="B10" s="652"/>
      <c r="C10" s="652"/>
      <c r="D10" s="652"/>
      <c r="E10" s="127"/>
      <c r="F10" s="127"/>
      <c r="G10" s="209"/>
      <c r="H10" s="653"/>
      <c r="I10" s="653"/>
      <c r="J10" s="654"/>
      <c r="K10" s="654"/>
    </row>
    <row r="11" spans="1:11">
      <c r="A11" s="651" t="s">
        <v>136</v>
      </c>
      <c r="B11" s="652"/>
      <c r="C11" s="652"/>
      <c r="D11" s="652"/>
      <c r="E11" s="127"/>
      <c r="F11" s="127"/>
      <c r="G11" s="127"/>
      <c r="H11" s="653"/>
      <c r="I11" s="653"/>
      <c r="J11" s="654"/>
      <c r="K11" s="654"/>
    </row>
    <row r="12" spans="1:11">
      <c r="A12" s="651" t="s">
        <v>137</v>
      </c>
      <c r="B12" s="652"/>
      <c r="C12" s="652"/>
      <c r="D12" s="652"/>
      <c r="E12" s="127"/>
      <c r="F12" s="127"/>
      <c r="G12" s="127"/>
      <c r="H12" s="653"/>
      <c r="I12" s="653"/>
      <c r="J12" s="356"/>
      <c r="K12" s="357"/>
    </row>
    <row r="13" spans="1:11">
      <c r="A13" s="655" t="s">
        <v>139</v>
      </c>
      <c r="B13" s="656"/>
      <c r="C13" s="656"/>
      <c r="D13" s="656"/>
      <c r="E13" s="320"/>
      <c r="F13" s="320"/>
      <c r="G13" s="320"/>
      <c r="H13" s="657"/>
      <c r="I13" s="657"/>
      <c r="J13" s="356"/>
      <c r="K13" s="358"/>
    </row>
    <row r="14" spans="1:11" ht="21.6" thickBot="1">
      <c r="A14" s="658" t="s">
        <v>138</v>
      </c>
      <c r="B14" s="658"/>
      <c r="C14" s="658"/>
      <c r="D14" s="658"/>
      <c r="E14" s="362" t="s">
        <v>39</v>
      </c>
      <c r="F14" s="362" t="s">
        <v>39</v>
      </c>
      <c r="G14" s="362" t="s">
        <v>39</v>
      </c>
      <c r="H14" s="659" t="s">
        <v>39</v>
      </c>
      <c r="I14" s="659"/>
      <c r="J14" s="660"/>
      <c r="K14" s="660"/>
    </row>
    <row r="15" spans="1:11" ht="21.6" thickTop="1">
      <c r="A15" s="641" t="s">
        <v>136</v>
      </c>
      <c r="B15" s="642"/>
      <c r="C15" s="642"/>
      <c r="D15" s="643"/>
      <c r="E15" s="360"/>
      <c r="F15" s="360"/>
      <c r="G15" s="360"/>
      <c r="H15" s="644"/>
      <c r="I15" s="644"/>
      <c r="J15" s="645"/>
      <c r="K15" s="645"/>
    </row>
    <row r="16" spans="1:11" ht="21" customHeight="1">
      <c r="A16" s="641" t="s">
        <v>137</v>
      </c>
      <c r="B16" s="642"/>
      <c r="C16" s="642"/>
      <c r="D16" s="643"/>
      <c r="E16" s="127"/>
      <c r="F16" s="127"/>
      <c r="G16" s="127"/>
      <c r="H16" s="653"/>
      <c r="I16" s="653"/>
      <c r="J16" s="654"/>
      <c r="K16" s="654"/>
    </row>
    <row r="17" spans="1:12" ht="21" customHeight="1">
      <c r="A17" s="651" t="s">
        <v>139</v>
      </c>
      <c r="B17" s="652"/>
      <c r="C17" s="652"/>
      <c r="D17" s="652"/>
      <c r="E17" s="127"/>
      <c r="F17" s="127"/>
      <c r="G17" s="127"/>
      <c r="H17" s="653"/>
      <c r="I17" s="653"/>
      <c r="J17" s="654"/>
      <c r="K17" s="654"/>
    </row>
    <row r="18" spans="1:12">
      <c r="A18" s="661"/>
      <c r="B18" s="661"/>
      <c r="C18" s="661"/>
      <c r="D18" s="661"/>
      <c r="E18" s="320"/>
      <c r="F18" s="320"/>
      <c r="G18" s="320"/>
      <c r="H18" s="657"/>
      <c r="I18" s="657"/>
      <c r="J18" s="662"/>
      <c r="K18" s="662"/>
    </row>
    <row r="19" spans="1:12" ht="6.75" customHeight="1">
      <c r="A19" s="38"/>
      <c r="B19" s="38"/>
      <c r="C19" s="38"/>
      <c r="D19" s="38"/>
      <c r="E19" s="146"/>
      <c r="F19" s="146"/>
      <c r="G19" s="146"/>
      <c r="H19" s="288"/>
      <c r="I19" s="288"/>
      <c r="J19" s="311"/>
      <c r="K19" s="311"/>
    </row>
    <row r="20" spans="1:12">
      <c r="A20" s="173" t="s">
        <v>464</v>
      </c>
    </row>
    <row r="21" spans="1:12" s="17" customFormat="1">
      <c r="A21" s="36" t="s">
        <v>396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2">
      <c r="A22" s="500" t="s">
        <v>403</v>
      </c>
      <c r="B22" s="500"/>
      <c r="C22" s="500"/>
      <c r="D22" s="500"/>
      <c r="E22" s="500"/>
      <c r="F22" s="500"/>
      <c r="G22" s="500"/>
      <c r="H22" s="500"/>
      <c r="I22" s="500"/>
      <c r="J22" s="500"/>
      <c r="K22" s="500"/>
    </row>
    <row r="23" spans="1:12">
      <c r="A23" s="240"/>
      <c r="B23" s="240"/>
      <c r="C23" s="240"/>
      <c r="D23" s="240"/>
      <c r="E23" s="240"/>
      <c r="F23" s="240"/>
      <c r="G23" s="240"/>
      <c r="H23" s="240"/>
      <c r="I23" s="240"/>
      <c r="J23" s="240"/>
      <c r="K23" s="240"/>
    </row>
    <row r="24" spans="1:12">
      <c r="A24" s="240"/>
      <c r="B24" s="240"/>
      <c r="C24" s="240"/>
      <c r="D24" s="240"/>
      <c r="E24" s="240"/>
      <c r="F24" s="240"/>
      <c r="G24" s="240"/>
      <c r="H24" s="240"/>
      <c r="I24" s="240"/>
      <c r="J24" s="240"/>
      <c r="K24" s="240"/>
    </row>
    <row r="25" spans="1:12">
      <c r="A25" s="240"/>
      <c r="B25" s="240"/>
      <c r="C25" s="240"/>
      <c r="D25" s="240"/>
      <c r="E25" s="240"/>
      <c r="F25" s="240"/>
      <c r="G25" s="240"/>
      <c r="H25" s="240"/>
      <c r="I25" s="240"/>
      <c r="J25" s="240"/>
      <c r="K25" s="240"/>
    </row>
    <row r="26" spans="1:12" s="33" customFormat="1" ht="25.5" customHeight="1">
      <c r="A26" s="640" t="s">
        <v>309</v>
      </c>
      <c r="B26" s="640"/>
      <c r="C26" s="640"/>
      <c r="D26" s="640"/>
      <c r="E26" s="640"/>
      <c r="F26" s="640"/>
      <c r="G26" s="640"/>
      <c r="H26" s="640"/>
      <c r="I26" s="640"/>
      <c r="J26" s="640"/>
      <c r="K26" s="640"/>
    </row>
    <row r="27" spans="1:12" ht="25.5" customHeight="1">
      <c r="A27" s="461" t="s">
        <v>402</v>
      </c>
      <c r="B27" s="461"/>
      <c r="C27" s="461"/>
      <c r="D27" s="461"/>
      <c r="E27" s="461"/>
      <c r="F27" s="461"/>
      <c r="G27" s="461"/>
      <c r="H27" s="461"/>
      <c r="I27" s="461"/>
      <c r="J27" s="461"/>
      <c r="K27" s="461"/>
    </row>
    <row r="28" spans="1:12" ht="13.2">
      <c r="A28" s="500" t="s">
        <v>121</v>
      </c>
      <c r="B28" s="500"/>
      <c r="C28" s="500"/>
      <c r="D28" s="500"/>
      <c r="E28" s="500"/>
      <c r="F28" s="500"/>
      <c r="G28" s="500"/>
      <c r="H28" s="500"/>
      <c r="I28" s="500"/>
      <c r="J28" s="500"/>
      <c r="K28" s="500"/>
    </row>
    <row r="29" spans="1:12" ht="13.2">
      <c r="A29" s="544"/>
      <c r="B29" s="544"/>
      <c r="C29" s="544"/>
      <c r="D29" s="544"/>
      <c r="E29" s="544"/>
      <c r="F29" s="544"/>
      <c r="G29" s="544"/>
      <c r="H29" s="544"/>
      <c r="I29" s="544"/>
      <c r="J29" s="544"/>
      <c r="K29" s="544"/>
      <c r="L29" t="s">
        <v>428</v>
      </c>
    </row>
    <row r="30" spans="1:12">
      <c r="A30" s="545" t="s">
        <v>122</v>
      </c>
      <c r="B30" s="546"/>
      <c r="C30" s="546"/>
      <c r="D30" s="480"/>
      <c r="E30" s="542" t="s">
        <v>468</v>
      </c>
      <c r="F30" s="543" t="s">
        <v>523</v>
      </c>
      <c r="G30" s="543"/>
      <c r="H30" s="542" t="s">
        <v>38</v>
      </c>
      <c r="I30" s="542"/>
      <c r="J30" s="542" t="s">
        <v>123</v>
      </c>
      <c r="K30" s="542"/>
    </row>
    <row r="31" spans="1:12">
      <c r="A31" s="547"/>
      <c r="B31" s="548"/>
      <c r="C31" s="548"/>
      <c r="D31" s="549"/>
      <c r="E31" s="542"/>
      <c r="F31" s="276" t="s">
        <v>37</v>
      </c>
      <c r="G31" s="276" t="s">
        <v>377</v>
      </c>
      <c r="H31" s="542"/>
      <c r="I31" s="542"/>
      <c r="J31" s="542"/>
      <c r="K31" s="542"/>
    </row>
    <row r="32" spans="1:12" ht="12.75" customHeight="1">
      <c r="A32" s="649" t="s">
        <v>134</v>
      </c>
      <c r="B32" s="649"/>
      <c r="C32" s="649"/>
      <c r="D32" s="649"/>
      <c r="E32" s="563">
        <f>SUM(E34)</f>
        <v>553800</v>
      </c>
      <c r="F32" s="563">
        <f>SUM(F34)</f>
        <v>821520</v>
      </c>
      <c r="G32" s="563">
        <f>SUM(G34)</f>
        <v>128640</v>
      </c>
      <c r="H32" s="563">
        <f>F32+G32</f>
        <v>950160</v>
      </c>
      <c r="I32" s="563"/>
      <c r="J32" s="646"/>
      <c r="K32" s="646"/>
    </row>
    <row r="33" spans="1:12" ht="13.5" customHeight="1" thickBot="1">
      <c r="A33" s="650"/>
      <c r="B33" s="650"/>
      <c r="C33" s="650"/>
      <c r="D33" s="650"/>
      <c r="E33" s="628"/>
      <c r="F33" s="628"/>
      <c r="G33" s="628"/>
      <c r="H33" s="628"/>
      <c r="I33" s="628"/>
      <c r="J33" s="647"/>
      <c r="K33" s="647"/>
    </row>
    <row r="34" spans="1:12" ht="21.6" thickTop="1">
      <c r="A34" s="648" t="s">
        <v>215</v>
      </c>
      <c r="B34" s="648"/>
      <c r="C34" s="648"/>
      <c r="D34" s="648"/>
      <c r="E34" s="360">
        <f>SUM(E35)</f>
        <v>553800</v>
      </c>
      <c r="F34" s="360">
        <f>SUM(F35)</f>
        <v>821520</v>
      </c>
      <c r="G34" s="361">
        <v>128640</v>
      </c>
      <c r="H34" s="667">
        <f>F34+G34</f>
        <v>950160</v>
      </c>
      <c r="I34" s="667"/>
      <c r="J34" s="668" t="s">
        <v>436</v>
      </c>
      <c r="K34" s="668"/>
    </row>
    <row r="35" spans="1:12">
      <c r="A35" s="652" t="s">
        <v>430</v>
      </c>
      <c r="B35" s="652"/>
      <c r="C35" s="652"/>
      <c r="D35" s="652"/>
      <c r="E35" s="127">
        <f>SUM(E36,E38)</f>
        <v>553800</v>
      </c>
      <c r="F35" s="127">
        <f>SUM(F36,F38)</f>
        <v>821520</v>
      </c>
      <c r="G35" s="227">
        <f>SUM(G36,G38)</f>
        <v>0</v>
      </c>
      <c r="H35" s="663">
        <f>F35+G35</f>
        <v>821520</v>
      </c>
      <c r="I35" s="664"/>
      <c r="J35" s="665"/>
      <c r="K35" s="631"/>
      <c r="L35" s="28"/>
    </row>
    <row r="36" spans="1:12">
      <c r="A36" s="652" t="s">
        <v>438</v>
      </c>
      <c r="B36" s="652"/>
      <c r="C36" s="652"/>
      <c r="D36" s="652"/>
      <c r="E36" s="127">
        <v>435000</v>
      </c>
      <c r="F36" s="127">
        <v>583920</v>
      </c>
      <c r="G36" s="127">
        <v>0</v>
      </c>
      <c r="H36" s="666">
        <f>F36+G36</f>
        <v>583920</v>
      </c>
      <c r="I36" s="666"/>
      <c r="J36" s="583" t="s">
        <v>433</v>
      </c>
      <c r="K36" s="584"/>
    </row>
    <row r="37" spans="1:12">
      <c r="A37" s="651"/>
      <c r="B37" s="652"/>
      <c r="C37" s="652"/>
      <c r="D37" s="652"/>
      <c r="E37" s="127"/>
      <c r="F37" s="127"/>
      <c r="G37" s="320"/>
      <c r="H37" s="657"/>
      <c r="I37" s="669"/>
      <c r="J37" s="581" t="s">
        <v>439</v>
      </c>
      <c r="K37" s="582"/>
    </row>
    <row r="38" spans="1:12">
      <c r="A38" s="551" t="s">
        <v>432</v>
      </c>
      <c r="B38" s="551"/>
      <c r="C38" s="551"/>
      <c r="D38" s="551"/>
      <c r="E38" s="279">
        <v>118800</v>
      </c>
      <c r="F38" s="278">
        <v>237600</v>
      </c>
      <c r="G38" s="363">
        <v>0</v>
      </c>
      <c r="H38" s="556">
        <f>F38+G38</f>
        <v>237600</v>
      </c>
      <c r="I38" s="557"/>
      <c r="J38" s="665" t="s">
        <v>434</v>
      </c>
      <c r="K38" s="631"/>
    </row>
    <row r="39" spans="1:12">
      <c r="A39" s="651"/>
      <c r="B39" s="652"/>
      <c r="C39" s="652"/>
      <c r="D39" s="652"/>
      <c r="E39" s="320"/>
      <c r="F39" s="320"/>
      <c r="G39" s="364"/>
      <c r="H39" s="670" t="s">
        <v>429</v>
      </c>
      <c r="I39" s="671"/>
      <c r="J39" s="283" t="s">
        <v>440</v>
      </c>
      <c r="K39" s="284"/>
    </row>
    <row r="40" spans="1:12">
      <c r="A40" s="551" t="s">
        <v>431</v>
      </c>
      <c r="B40" s="551"/>
      <c r="C40" s="551"/>
      <c r="D40" s="551"/>
      <c r="E40" s="278">
        <v>0</v>
      </c>
      <c r="F40" s="278">
        <v>0</v>
      </c>
      <c r="G40" s="363">
        <v>128640</v>
      </c>
      <c r="H40" s="558">
        <f>F40+G40</f>
        <v>128640</v>
      </c>
      <c r="I40" s="558"/>
      <c r="J40" s="674" t="s">
        <v>435</v>
      </c>
      <c r="K40" s="675"/>
    </row>
    <row r="41" spans="1:12">
      <c r="A41" s="655"/>
      <c r="B41" s="656"/>
      <c r="C41" s="656"/>
      <c r="D41" s="656"/>
      <c r="E41" s="230"/>
      <c r="F41" s="230"/>
      <c r="G41" s="230"/>
      <c r="H41" s="620"/>
      <c r="I41" s="620"/>
      <c r="J41" s="672" t="s">
        <v>442</v>
      </c>
      <c r="K41" s="673"/>
    </row>
    <row r="42" spans="1:12" ht="21.6" thickBot="1">
      <c r="A42" s="658" t="s">
        <v>138</v>
      </c>
      <c r="B42" s="658"/>
      <c r="C42" s="658"/>
      <c r="D42" s="658"/>
      <c r="E42" s="362" t="s">
        <v>39</v>
      </c>
      <c r="F42" s="362" t="s">
        <v>39</v>
      </c>
      <c r="G42" s="362" t="s">
        <v>39</v>
      </c>
      <c r="H42" s="659" t="s">
        <v>39</v>
      </c>
      <c r="I42" s="659"/>
      <c r="J42" s="660"/>
      <c r="K42" s="660"/>
    </row>
    <row r="43" spans="1:12" ht="21.6" thickTop="1">
      <c r="A43" s="641" t="s">
        <v>136</v>
      </c>
      <c r="B43" s="642"/>
      <c r="C43" s="642"/>
      <c r="D43" s="643"/>
      <c r="E43" s="360"/>
      <c r="F43" s="360"/>
      <c r="G43" s="360"/>
      <c r="H43" s="644"/>
      <c r="I43" s="644"/>
      <c r="J43" s="645"/>
      <c r="K43" s="645"/>
    </row>
    <row r="44" spans="1:12" ht="21" customHeight="1">
      <c r="A44" s="641" t="s">
        <v>137</v>
      </c>
      <c r="B44" s="642"/>
      <c r="C44" s="642"/>
      <c r="D44" s="643"/>
      <c r="E44" s="127"/>
      <c r="F44" s="127"/>
      <c r="G44" s="127"/>
      <c r="H44" s="653"/>
      <c r="I44" s="653"/>
      <c r="J44" s="654"/>
      <c r="K44" s="654"/>
    </row>
    <row r="45" spans="1:12" ht="21" customHeight="1">
      <c r="A45" s="651" t="s">
        <v>139</v>
      </c>
      <c r="B45" s="652"/>
      <c r="C45" s="652"/>
      <c r="D45" s="652"/>
      <c r="E45" s="127"/>
      <c r="F45" s="127"/>
      <c r="G45" s="127"/>
      <c r="H45" s="653"/>
      <c r="I45" s="653"/>
      <c r="J45" s="654"/>
      <c r="K45" s="654"/>
    </row>
    <row r="46" spans="1:12">
      <c r="A46" s="651"/>
      <c r="B46" s="652"/>
      <c r="C46" s="652"/>
      <c r="D46" s="652"/>
      <c r="E46" s="127"/>
      <c r="F46" s="127"/>
      <c r="G46" s="127"/>
      <c r="H46" s="653"/>
      <c r="I46" s="653"/>
      <c r="J46" s="654"/>
      <c r="K46" s="654"/>
    </row>
    <row r="47" spans="1:12">
      <c r="A47" s="661"/>
      <c r="B47" s="661"/>
      <c r="C47" s="661"/>
      <c r="D47" s="661"/>
      <c r="E47" s="320"/>
      <c r="F47" s="320"/>
      <c r="G47" s="320"/>
      <c r="H47" s="657"/>
      <c r="I47" s="657"/>
      <c r="J47" s="662"/>
      <c r="K47" s="662"/>
    </row>
    <row r="48" spans="1:12" ht="8.25" customHeight="1">
      <c r="A48" s="38"/>
      <c r="B48" s="38"/>
      <c r="C48" s="38"/>
      <c r="D48" s="38"/>
      <c r="E48" s="146"/>
      <c r="F48" s="146"/>
      <c r="G48" s="146"/>
      <c r="H48" s="288"/>
      <c r="I48" s="288"/>
      <c r="J48" s="311"/>
      <c r="K48" s="311"/>
    </row>
    <row r="49" spans="1:11" ht="21" customHeight="1">
      <c r="A49" s="173" t="s">
        <v>464</v>
      </c>
    </row>
    <row r="50" spans="1:11">
      <c r="A50" s="36" t="s">
        <v>396</v>
      </c>
    </row>
    <row r="51" spans="1:11">
      <c r="A51" s="500" t="s">
        <v>403</v>
      </c>
      <c r="B51" s="500"/>
      <c r="C51" s="500"/>
      <c r="D51" s="500"/>
      <c r="E51" s="500"/>
      <c r="F51" s="500"/>
      <c r="G51" s="500"/>
      <c r="H51" s="500"/>
      <c r="I51" s="500"/>
      <c r="J51" s="500"/>
      <c r="K51" s="500"/>
    </row>
    <row r="52" spans="1:11" ht="29.25" customHeight="1">
      <c r="A52" s="676" t="s">
        <v>309</v>
      </c>
      <c r="B52" s="676"/>
      <c r="C52" s="676"/>
      <c r="D52" s="676"/>
      <c r="E52" s="676"/>
      <c r="F52" s="676"/>
      <c r="G52" s="676"/>
      <c r="H52" s="676"/>
      <c r="I52" s="676"/>
      <c r="J52" s="676"/>
      <c r="K52" s="676"/>
    </row>
    <row r="53" spans="1:11">
      <c r="A53" s="461" t="s">
        <v>402</v>
      </c>
      <c r="B53" s="461"/>
      <c r="C53" s="461"/>
      <c r="D53" s="461"/>
      <c r="E53" s="461"/>
      <c r="F53" s="461"/>
      <c r="G53" s="461"/>
      <c r="H53" s="461"/>
      <c r="I53" s="461"/>
      <c r="J53" s="461"/>
      <c r="K53" s="461"/>
    </row>
    <row r="54" spans="1:11" ht="13.2">
      <c r="A54" s="500" t="s">
        <v>121</v>
      </c>
      <c r="B54" s="500"/>
      <c r="C54" s="500"/>
      <c r="D54" s="500"/>
      <c r="E54" s="500"/>
      <c r="F54" s="500"/>
      <c r="G54" s="500"/>
      <c r="H54" s="500"/>
      <c r="I54" s="500"/>
      <c r="J54" s="500"/>
      <c r="K54" s="500"/>
    </row>
    <row r="55" spans="1:11" ht="13.2">
      <c r="A55" s="544"/>
      <c r="B55" s="544"/>
      <c r="C55" s="544"/>
      <c r="D55" s="544"/>
      <c r="E55" s="544"/>
      <c r="F55" s="544"/>
      <c r="G55" s="544"/>
      <c r="H55" s="544"/>
      <c r="I55" s="544"/>
      <c r="J55" s="544"/>
      <c r="K55" s="544"/>
    </row>
    <row r="56" spans="1:11">
      <c r="A56" s="545" t="s">
        <v>122</v>
      </c>
      <c r="B56" s="546"/>
      <c r="C56" s="546"/>
      <c r="D56" s="480"/>
      <c r="E56" s="542" t="s">
        <v>468</v>
      </c>
      <c r="F56" s="543" t="s">
        <v>523</v>
      </c>
      <c r="G56" s="543"/>
      <c r="H56" s="542" t="s">
        <v>38</v>
      </c>
      <c r="I56" s="542"/>
      <c r="J56" s="542" t="s">
        <v>123</v>
      </c>
      <c r="K56" s="542"/>
    </row>
    <row r="57" spans="1:11">
      <c r="A57" s="547"/>
      <c r="B57" s="548"/>
      <c r="C57" s="548"/>
      <c r="D57" s="549"/>
      <c r="E57" s="542"/>
      <c r="F57" s="276" t="s">
        <v>37</v>
      </c>
      <c r="G57" s="276" t="s">
        <v>377</v>
      </c>
      <c r="H57" s="542"/>
      <c r="I57" s="542"/>
      <c r="J57" s="542"/>
      <c r="K57" s="542"/>
    </row>
    <row r="58" spans="1:11" ht="13.2">
      <c r="A58" s="649" t="s">
        <v>134</v>
      </c>
      <c r="B58" s="649"/>
      <c r="C58" s="649"/>
      <c r="D58" s="649"/>
      <c r="E58" s="563">
        <f>SUM(E60)</f>
        <v>553800</v>
      </c>
      <c r="F58" s="563">
        <f>SUM(F60)</f>
        <v>821520</v>
      </c>
      <c r="G58" s="563">
        <f>SUM(G60)</f>
        <v>128640</v>
      </c>
      <c r="H58" s="563">
        <f>F58+G58</f>
        <v>950160</v>
      </c>
      <c r="I58" s="563"/>
      <c r="J58" s="646"/>
      <c r="K58" s="646"/>
    </row>
    <row r="59" spans="1:11" ht="13.8" thickBot="1">
      <c r="A59" s="650"/>
      <c r="B59" s="650"/>
      <c r="C59" s="650"/>
      <c r="D59" s="650"/>
      <c r="E59" s="628"/>
      <c r="F59" s="628"/>
      <c r="G59" s="628"/>
      <c r="H59" s="628"/>
      <c r="I59" s="628"/>
      <c r="J59" s="647"/>
      <c r="K59" s="647"/>
    </row>
    <row r="60" spans="1:11" ht="21.6" thickTop="1">
      <c r="A60" s="648" t="s">
        <v>215</v>
      </c>
      <c r="B60" s="648"/>
      <c r="C60" s="648"/>
      <c r="D60" s="648"/>
      <c r="E60" s="360">
        <f>SUM(E61)</f>
        <v>553800</v>
      </c>
      <c r="F60" s="360">
        <f>SUM(F61)</f>
        <v>821520</v>
      </c>
      <c r="G60" s="361">
        <v>128640</v>
      </c>
      <c r="H60" s="667">
        <f>F60+G60</f>
        <v>950160</v>
      </c>
      <c r="I60" s="667"/>
      <c r="J60" s="668" t="s">
        <v>436</v>
      </c>
      <c r="K60" s="668"/>
    </row>
    <row r="61" spans="1:11">
      <c r="A61" s="652" t="s">
        <v>448</v>
      </c>
      <c r="B61" s="652"/>
      <c r="C61" s="652"/>
      <c r="D61" s="652"/>
      <c r="E61" s="127">
        <f>SUM(E62,E64)</f>
        <v>553800</v>
      </c>
      <c r="F61" s="127">
        <f>SUM(F62,F64)</f>
        <v>821520</v>
      </c>
      <c r="G61" s="227">
        <f>SUM(G62,G64)</f>
        <v>128640</v>
      </c>
      <c r="H61" s="663">
        <f>F61+G61</f>
        <v>950160</v>
      </c>
      <c r="I61" s="664"/>
      <c r="J61" s="665"/>
      <c r="K61" s="631"/>
    </row>
    <row r="62" spans="1:11">
      <c r="A62" s="652" t="s">
        <v>449</v>
      </c>
      <c r="B62" s="652"/>
      <c r="C62" s="652"/>
      <c r="D62" s="652"/>
      <c r="E62" s="127">
        <v>435000</v>
      </c>
      <c r="F62" s="127">
        <v>821520</v>
      </c>
      <c r="G62" s="127">
        <v>0</v>
      </c>
      <c r="H62" s="666">
        <f>F62+G62</f>
        <v>821520</v>
      </c>
      <c r="I62" s="666"/>
      <c r="J62" s="583"/>
      <c r="K62" s="584"/>
    </row>
    <row r="63" spans="1:11">
      <c r="A63" s="652" t="s">
        <v>450</v>
      </c>
      <c r="B63" s="652"/>
      <c r="C63" s="652"/>
      <c r="D63" s="652"/>
      <c r="E63" s="127"/>
      <c r="F63" s="127"/>
      <c r="G63" s="127"/>
      <c r="H63" s="666"/>
      <c r="I63" s="666"/>
      <c r="J63" s="654"/>
      <c r="K63" s="654"/>
    </row>
    <row r="64" spans="1:11" ht="21" customHeight="1">
      <c r="A64" s="652" t="s">
        <v>451</v>
      </c>
      <c r="B64" s="652"/>
      <c r="C64" s="652"/>
      <c r="D64" s="652"/>
      <c r="E64" s="127">
        <v>118800</v>
      </c>
      <c r="F64" s="127">
        <v>0</v>
      </c>
      <c r="G64" s="127">
        <v>128640</v>
      </c>
      <c r="H64" s="666">
        <f>F64+G64</f>
        <v>128640</v>
      </c>
      <c r="I64" s="666"/>
      <c r="J64" s="654"/>
      <c r="K64" s="654"/>
    </row>
    <row r="65" spans="1:11">
      <c r="A65" s="651"/>
      <c r="B65" s="652"/>
      <c r="C65" s="652"/>
      <c r="D65" s="652"/>
      <c r="E65" s="127"/>
      <c r="F65" s="127"/>
      <c r="G65" s="127"/>
      <c r="H65" s="653"/>
      <c r="I65" s="653"/>
      <c r="J65" s="654"/>
      <c r="K65" s="654"/>
    </row>
    <row r="66" spans="1:11">
      <c r="A66" s="651"/>
      <c r="B66" s="652"/>
      <c r="C66" s="652"/>
      <c r="D66" s="652"/>
      <c r="E66" s="127"/>
      <c r="F66" s="127"/>
      <c r="G66" s="127"/>
      <c r="H66" s="653"/>
      <c r="I66" s="653"/>
      <c r="J66" s="654"/>
      <c r="K66" s="654"/>
    </row>
    <row r="67" spans="1:11" ht="21.6" thickBot="1">
      <c r="A67" s="658" t="s">
        <v>138</v>
      </c>
      <c r="B67" s="658"/>
      <c r="C67" s="658"/>
      <c r="D67" s="658"/>
      <c r="E67" s="362" t="s">
        <v>39</v>
      </c>
      <c r="F67" s="362" t="s">
        <v>39</v>
      </c>
      <c r="G67" s="362" t="s">
        <v>39</v>
      </c>
      <c r="H67" s="659" t="s">
        <v>39</v>
      </c>
      <c r="I67" s="659"/>
      <c r="J67" s="660"/>
      <c r="K67" s="660"/>
    </row>
    <row r="68" spans="1:11" ht="21.6" thickTop="1">
      <c r="A68" s="641" t="s">
        <v>136</v>
      </c>
      <c r="B68" s="642"/>
      <c r="C68" s="642"/>
      <c r="D68" s="643"/>
      <c r="E68" s="360"/>
      <c r="F68" s="360"/>
      <c r="G68" s="360"/>
      <c r="H68" s="644"/>
      <c r="I68" s="644"/>
      <c r="J68" s="645"/>
      <c r="K68" s="645"/>
    </row>
    <row r="69" spans="1:11">
      <c r="A69" s="641" t="s">
        <v>137</v>
      </c>
      <c r="B69" s="642"/>
      <c r="C69" s="642"/>
      <c r="D69" s="643"/>
      <c r="E69" s="127"/>
      <c r="F69" s="127"/>
      <c r="G69" s="127"/>
      <c r="H69" s="653"/>
      <c r="I69" s="653"/>
      <c r="J69" s="654"/>
      <c r="K69" s="654"/>
    </row>
    <row r="70" spans="1:11">
      <c r="A70" s="651" t="s">
        <v>139</v>
      </c>
      <c r="B70" s="652"/>
      <c r="C70" s="652"/>
      <c r="D70" s="652"/>
      <c r="E70" s="127"/>
      <c r="F70" s="127"/>
      <c r="G70" s="127"/>
      <c r="H70" s="653"/>
      <c r="I70" s="653"/>
      <c r="J70" s="654"/>
      <c r="K70" s="654"/>
    </row>
    <row r="71" spans="1:11">
      <c r="A71" s="651"/>
      <c r="B71" s="652"/>
      <c r="C71" s="652"/>
      <c r="D71" s="652"/>
      <c r="E71" s="127"/>
      <c r="F71" s="127"/>
      <c r="G71" s="127"/>
      <c r="H71" s="653"/>
      <c r="I71" s="653"/>
      <c r="J71" s="654"/>
      <c r="K71" s="654"/>
    </row>
    <row r="72" spans="1:11">
      <c r="A72" s="661"/>
      <c r="B72" s="661"/>
      <c r="C72" s="661"/>
      <c r="D72" s="661"/>
      <c r="E72" s="320"/>
      <c r="F72" s="320"/>
      <c r="G72" s="320"/>
      <c r="H72" s="657"/>
      <c r="I72" s="657"/>
      <c r="J72" s="662"/>
      <c r="K72" s="662"/>
    </row>
    <row r="73" spans="1:11">
      <c r="A73" s="38"/>
      <c r="B73" s="38"/>
      <c r="C73" s="38"/>
      <c r="D73" s="38"/>
      <c r="E73" s="146"/>
      <c r="F73" s="146"/>
      <c r="G73" s="146"/>
      <c r="H73" s="288"/>
      <c r="I73" s="288"/>
      <c r="J73" s="311"/>
      <c r="K73" s="311"/>
    </row>
    <row r="74" spans="1:11">
      <c r="A74" s="173" t="s">
        <v>464</v>
      </c>
    </row>
    <row r="75" spans="1:11">
      <c r="A75" s="36" t="s">
        <v>396</v>
      </c>
    </row>
    <row r="76" spans="1:11">
      <c r="A76" s="500" t="s">
        <v>403</v>
      </c>
      <c r="B76" s="500"/>
      <c r="C76" s="500"/>
      <c r="D76" s="500"/>
      <c r="E76" s="500"/>
      <c r="F76" s="500"/>
      <c r="G76" s="500"/>
      <c r="H76" s="500"/>
      <c r="I76" s="500"/>
      <c r="J76" s="500"/>
      <c r="K76" s="500"/>
    </row>
  </sheetData>
  <mergeCells count="153">
    <mergeCell ref="A76:K76"/>
    <mergeCell ref="A71:D71"/>
    <mergeCell ref="H71:I71"/>
    <mergeCell ref="J71:K71"/>
    <mergeCell ref="A72:D72"/>
    <mergeCell ref="H72:I72"/>
    <mergeCell ref="J72:K72"/>
    <mergeCell ref="J69:K69"/>
    <mergeCell ref="A70:D70"/>
    <mergeCell ref="H70:I70"/>
    <mergeCell ref="J70:K70"/>
    <mergeCell ref="A69:D69"/>
    <mergeCell ref="H69:I69"/>
    <mergeCell ref="A67:D67"/>
    <mergeCell ref="H67:I67"/>
    <mergeCell ref="J67:K67"/>
    <mergeCell ref="A68:D68"/>
    <mergeCell ref="H68:I68"/>
    <mergeCell ref="J68:K68"/>
    <mergeCell ref="A66:D66"/>
    <mergeCell ref="H66:I66"/>
    <mergeCell ref="J66:K66"/>
    <mergeCell ref="A65:D65"/>
    <mergeCell ref="H65:I65"/>
    <mergeCell ref="J65:K65"/>
    <mergeCell ref="A63:D63"/>
    <mergeCell ref="H63:I63"/>
    <mergeCell ref="J63:K63"/>
    <mergeCell ref="A64:D64"/>
    <mergeCell ref="H64:I64"/>
    <mergeCell ref="J64:K64"/>
    <mergeCell ref="A61:D61"/>
    <mergeCell ref="H61:I61"/>
    <mergeCell ref="J61:K61"/>
    <mergeCell ref="A62:D62"/>
    <mergeCell ref="H62:I62"/>
    <mergeCell ref="J62:K62"/>
    <mergeCell ref="H58:I59"/>
    <mergeCell ref="J58:K59"/>
    <mergeCell ref="A60:D60"/>
    <mergeCell ref="H60:I60"/>
    <mergeCell ref="J60:K60"/>
    <mergeCell ref="A58:D59"/>
    <mergeCell ref="E58:E59"/>
    <mergeCell ref="F58:F59"/>
    <mergeCell ref="G58:G59"/>
    <mergeCell ref="A39:D39"/>
    <mergeCell ref="A40:D40"/>
    <mergeCell ref="H38:I38"/>
    <mergeCell ref="H39:I39"/>
    <mergeCell ref="A53:K53"/>
    <mergeCell ref="A54:K55"/>
    <mergeCell ref="A56:D57"/>
    <mergeCell ref="E56:E57"/>
    <mergeCell ref="F56:G56"/>
    <mergeCell ref="H56:I57"/>
    <mergeCell ref="J56:K57"/>
    <mergeCell ref="J41:K41"/>
    <mergeCell ref="J40:K40"/>
    <mergeCell ref="H40:I40"/>
    <mergeCell ref="H41:I41"/>
    <mergeCell ref="A51:K51"/>
    <mergeCell ref="A42:D42"/>
    <mergeCell ref="H42:I42"/>
    <mergeCell ref="J42:K42"/>
    <mergeCell ref="A43:D43"/>
    <mergeCell ref="H43:I43"/>
    <mergeCell ref="J43:K43"/>
    <mergeCell ref="A41:D41"/>
    <mergeCell ref="A52:K52"/>
    <mergeCell ref="A46:D46"/>
    <mergeCell ref="H46:I46"/>
    <mergeCell ref="J46:K46"/>
    <mergeCell ref="A47:D47"/>
    <mergeCell ref="H47:I47"/>
    <mergeCell ref="J47:K47"/>
    <mergeCell ref="A44:D44"/>
    <mergeCell ref="H44:I44"/>
    <mergeCell ref="J44:K44"/>
    <mergeCell ref="A45:D45"/>
    <mergeCell ref="H45:I45"/>
    <mergeCell ref="J45:K45"/>
    <mergeCell ref="A35:D35"/>
    <mergeCell ref="H35:I35"/>
    <mergeCell ref="J35:K35"/>
    <mergeCell ref="A36:D36"/>
    <mergeCell ref="H36:I36"/>
    <mergeCell ref="J36:K36"/>
    <mergeCell ref="J37:K37"/>
    <mergeCell ref="J38:K38"/>
    <mergeCell ref="H32:I33"/>
    <mergeCell ref="J32:K33"/>
    <mergeCell ref="A34:D34"/>
    <mergeCell ref="H34:I34"/>
    <mergeCell ref="J34:K34"/>
    <mergeCell ref="A32:D33"/>
    <mergeCell ref="E32:E33"/>
    <mergeCell ref="F32:F33"/>
    <mergeCell ref="G32:G33"/>
    <mergeCell ref="A37:D37"/>
    <mergeCell ref="H37:I37"/>
    <mergeCell ref="A38:D38"/>
    <mergeCell ref="A22:K22"/>
    <mergeCell ref="A28:K29"/>
    <mergeCell ref="A30:D31"/>
    <mergeCell ref="E30:E31"/>
    <mergeCell ref="F30:G30"/>
    <mergeCell ref="H30:I31"/>
    <mergeCell ref="J30:K31"/>
    <mergeCell ref="J16:K16"/>
    <mergeCell ref="A18:D18"/>
    <mergeCell ref="H18:I18"/>
    <mergeCell ref="J18:K18"/>
    <mergeCell ref="A27:K27"/>
    <mergeCell ref="A17:D17"/>
    <mergeCell ref="H17:I17"/>
    <mergeCell ref="J17:K17"/>
    <mergeCell ref="A26:K26"/>
    <mergeCell ref="A16:D16"/>
    <mergeCell ref="H12:I12"/>
    <mergeCell ref="H16:I16"/>
    <mergeCell ref="J11:K11"/>
    <mergeCell ref="A11:D11"/>
    <mergeCell ref="H11:I11"/>
    <mergeCell ref="A13:D13"/>
    <mergeCell ref="H13:I13"/>
    <mergeCell ref="A14:D14"/>
    <mergeCell ref="H14:I14"/>
    <mergeCell ref="J14:K14"/>
    <mergeCell ref="A1:K1"/>
    <mergeCell ref="A2:K2"/>
    <mergeCell ref="A3:K4"/>
    <mergeCell ref="A5:D6"/>
    <mergeCell ref="E5:E6"/>
    <mergeCell ref="F5:G5"/>
    <mergeCell ref="H5:I6"/>
    <mergeCell ref="J5:K6"/>
    <mergeCell ref="A15:D15"/>
    <mergeCell ref="H15:I15"/>
    <mergeCell ref="J15:K15"/>
    <mergeCell ref="H7:I8"/>
    <mergeCell ref="J7:K8"/>
    <mergeCell ref="A9:D9"/>
    <mergeCell ref="H9:I9"/>
    <mergeCell ref="J9:K9"/>
    <mergeCell ref="A7:D8"/>
    <mergeCell ref="E7:E8"/>
    <mergeCell ref="F7:F8"/>
    <mergeCell ref="G7:G8"/>
    <mergeCell ref="A10:D10"/>
    <mergeCell ref="H10:I10"/>
    <mergeCell ref="J10:K10"/>
    <mergeCell ref="A12:D12"/>
  </mergeCells>
  <phoneticPr fontId="2" type="noConversion"/>
  <pageMargins left="1.1417322834645669" right="0.47244094488188981" top="0.59055118110236227" bottom="0.59055118110236227" header="0.51181102362204722" footer="0.51181102362204722"/>
  <pageSetup paperSize="9" firstPageNumber="16" orientation="landscape" useFirstPageNumber="1" r:id="rId1"/>
  <headerFooter alignWithMargins="0">
    <oddHeader>&amp;R&amp;P</oddHeader>
  </headerFooter>
  <rowBreaks count="2" manualBreakCount="2">
    <brk id="25" max="10" man="1"/>
    <brk id="5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50"/>
  <sheetViews>
    <sheetView view="pageBreakPreview" topLeftCell="A31" zoomScaleNormal="100" zoomScaleSheetLayoutView="100" workbookViewId="0">
      <selection activeCell="G11" sqref="G11"/>
    </sheetView>
  </sheetViews>
  <sheetFormatPr defaultColWidth="9.109375" defaultRowHeight="21"/>
  <cols>
    <col min="1" max="1" width="6.88671875" style="290" customWidth="1"/>
    <col min="2" max="2" width="3.5546875" style="290" customWidth="1"/>
    <col min="3" max="3" width="15.6640625" style="290" customWidth="1"/>
    <col min="4" max="4" width="9.109375" style="291"/>
    <col min="5" max="5" width="10.33203125" style="290" bestFit="1" customWidth="1"/>
    <col min="6" max="7" width="8.5546875" style="290" customWidth="1"/>
    <col min="8" max="8" width="9.5546875" style="290" customWidth="1"/>
    <col min="9" max="9" width="8.33203125" style="290" customWidth="1"/>
    <col min="10" max="10" width="6.88671875" style="290" customWidth="1"/>
    <col min="11" max="11" width="10.6640625" style="290" customWidth="1"/>
    <col min="12" max="12" width="9.109375" style="290"/>
    <col min="13" max="13" width="21.109375" style="290" customWidth="1"/>
    <col min="14" max="14" width="1.33203125" style="290" customWidth="1"/>
    <col min="15" max="16384" width="9.109375" style="19"/>
  </cols>
  <sheetData>
    <row r="1" spans="1:14" ht="29.25" customHeight="1">
      <c r="A1" s="610" t="s">
        <v>309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  <c r="N1" s="610"/>
    </row>
    <row r="2" spans="1:14">
      <c r="A2" s="289" t="s">
        <v>140</v>
      </c>
      <c r="C2" s="290" t="s">
        <v>467</v>
      </c>
      <c r="E2" s="367"/>
      <c r="F2" s="367"/>
      <c r="G2" s="367"/>
      <c r="H2" s="367"/>
      <c r="I2" s="367"/>
      <c r="J2" s="367"/>
      <c r="K2" s="367"/>
      <c r="L2" s="291"/>
    </row>
    <row r="3" spans="1:14">
      <c r="A3" s="289" t="s">
        <v>141</v>
      </c>
      <c r="C3" s="290" t="s">
        <v>142</v>
      </c>
      <c r="E3" s="367"/>
      <c r="F3" s="367"/>
      <c r="G3" s="367"/>
      <c r="H3" s="367"/>
      <c r="I3" s="367"/>
      <c r="J3" s="367"/>
      <c r="K3" s="367"/>
    </row>
    <row r="4" spans="1:14">
      <c r="A4" s="289" t="s">
        <v>143</v>
      </c>
      <c r="C4" s="290" t="s">
        <v>144</v>
      </c>
      <c r="F4" s="291"/>
      <c r="G4" s="291"/>
    </row>
    <row r="5" spans="1:14">
      <c r="A5" s="289" t="s">
        <v>145</v>
      </c>
      <c r="C5" s="290" t="s">
        <v>164</v>
      </c>
      <c r="F5" s="291"/>
      <c r="G5" s="291"/>
    </row>
    <row r="6" spans="1:14" s="20" customFormat="1" ht="21.75" customHeight="1">
      <c r="A6" s="603" t="s">
        <v>199</v>
      </c>
      <c r="B6" s="587" t="s">
        <v>147</v>
      </c>
      <c r="C6" s="589"/>
      <c r="D6" s="596" t="s">
        <v>148</v>
      </c>
      <c r="E6" s="606"/>
      <c r="F6" s="606"/>
      <c r="G6" s="606"/>
      <c r="H6" s="607"/>
      <c r="I6" s="606"/>
      <c r="J6" s="606"/>
      <c r="K6" s="607"/>
      <c r="L6" s="587" t="s">
        <v>149</v>
      </c>
      <c r="M6" s="588"/>
      <c r="N6" s="589"/>
    </row>
    <row r="7" spans="1:14" s="20" customFormat="1" ht="21.75" customHeight="1">
      <c r="A7" s="604"/>
      <c r="B7" s="590"/>
      <c r="C7" s="592"/>
      <c r="D7" s="600"/>
      <c r="E7" s="596" t="s">
        <v>198</v>
      </c>
      <c r="F7" s="598" t="s">
        <v>150</v>
      </c>
      <c r="G7" s="598"/>
      <c r="H7" s="599" t="s">
        <v>197</v>
      </c>
      <c r="I7" s="599" t="s">
        <v>198</v>
      </c>
      <c r="J7" s="599" t="s">
        <v>150</v>
      </c>
      <c r="K7" s="599" t="s">
        <v>197</v>
      </c>
      <c r="L7" s="590"/>
      <c r="M7" s="591"/>
      <c r="N7" s="592"/>
    </row>
    <row r="8" spans="1:14" s="20" customFormat="1">
      <c r="A8" s="605"/>
      <c r="B8" s="593"/>
      <c r="C8" s="595"/>
      <c r="D8" s="601"/>
      <c r="E8" s="597"/>
      <c r="F8" s="293" t="s">
        <v>151</v>
      </c>
      <c r="G8" s="293" t="s">
        <v>152</v>
      </c>
      <c r="H8" s="599"/>
      <c r="I8" s="599"/>
      <c r="J8" s="599"/>
      <c r="K8" s="599"/>
      <c r="L8" s="593"/>
      <c r="M8" s="594"/>
      <c r="N8" s="595"/>
    </row>
    <row r="9" spans="1:14">
      <c r="A9" s="297"/>
      <c r="B9" s="300" t="s">
        <v>161</v>
      </c>
      <c r="C9" s="296"/>
      <c r="D9" s="297"/>
      <c r="E9" s="127"/>
      <c r="F9" s="297"/>
      <c r="G9" s="297"/>
      <c r="H9" s="127"/>
      <c r="I9" s="302"/>
      <c r="J9" s="302"/>
      <c r="K9" s="302"/>
      <c r="L9" s="300"/>
      <c r="M9" s="301"/>
      <c r="N9" s="296"/>
    </row>
    <row r="10" spans="1:14">
      <c r="A10" s="297">
        <v>1</v>
      </c>
      <c r="B10" s="302" t="s">
        <v>178</v>
      </c>
      <c r="C10" s="302"/>
      <c r="D10" s="297">
        <v>127</v>
      </c>
      <c r="E10" s="127">
        <v>18090</v>
      </c>
      <c r="F10" s="297">
        <v>1</v>
      </c>
      <c r="G10" s="297" t="s">
        <v>39</v>
      </c>
      <c r="H10" s="127">
        <f>E10*12</f>
        <v>217080</v>
      </c>
      <c r="I10" s="302"/>
      <c r="J10" s="302"/>
      <c r="K10" s="127"/>
      <c r="L10" s="300" t="s">
        <v>186</v>
      </c>
      <c r="M10" s="301"/>
      <c r="N10" s="296"/>
    </row>
    <row r="11" spans="1:14">
      <c r="A11" s="297">
        <v>2</v>
      </c>
      <c r="B11" s="300" t="s">
        <v>178</v>
      </c>
      <c r="C11" s="296"/>
      <c r="D11" s="297">
        <v>275</v>
      </c>
      <c r="E11" s="127">
        <v>16500</v>
      </c>
      <c r="F11" s="297">
        <v>1</v>
      </c>
      <c r="G11" s="297" t="s">
        <v>39</v>
      </c>
      <c r="H11" s="127">
        <f>E11*12</f>
        <v>198000</v>
      </c>
      <c r="I11" s="302"/>
      <c r="J11" s="302"/>
      <c r="K11" s="302"/>
      <c r="L11" s="300" t="s">
        <v>187</v>
      </c>
      <c r="M11" s="301"/>
      <c r="N11" s="296"/>
    </row>
    <row r="12" spans="1:14">
      <c r="A12" s="297">
        <v>3</v>
      </c>
      <c r="B12" s="300" t="s">
        <v>193</v>
      </c>
      <c r="C12" s="296"/>
      <c r="D12" s="297">
        <v>336</v>
      </c>
      <c r="E12" s="127">
        <v>14070</v>
      </c>
      <c r="F12" s="297">
        <v>1</v>
      </c>
      <c r="G12" s="297" t="s">
        <v>39</v>
      </c>
      <c r="H12" s="127">
        <f>E12*12</f>
        <v>168840</v>
      </c>
      <c r="I12" s="302"/>
      <c r="J12" s="302"/>
      <c r="K12" s="302"/>
      <c r="L12" s="300" t="s">
        <v>202</v>
      </c>
      <c r="M12" s="301"/>
      <c r="N12" s="296"/>
    </row>
    <row r="13" spans="1:14">
      <c r="A13" s="297"/>
      <c r="B13" s="612"/>
      <c r="C13" s="613"/>
      <c r="D13" s="297"/>
      <c r="E13" s="302"/>
      <c r="F13" s="302"/>
      <c r="G13" s="302"/>
      <c r="H13" s="302"/>
      <c r="I13" s="127"/>
      <c r="J13" s="297"/>
      <c r="K13" s="330"/>
      <c r="L13" s="300"/>
      <c r="M13" s="301"/>
      <c r="N13" s="296"/>
    </row>
    <row r="14" spans="1:14">
      <c r="A14" s="302"/>
      <c r="B14" s="300"/>
      <c r="C14" s="296"/>
      <c r="D14" s="297"/>
      <c r="E14" s="302"/>
      <c r="F14" s="302"/>
      <c r="G14" s="302"/>
      <c r="H14" s="302"/>
      <c r="I14" s="302"/>
      <c r="J14" s="297"/>
      <c r="K14" s="302"/>
      <c r="L14" s="300"/>
      <c r="M14" s="301"/>
      <c r="N14" s="296"/>
    </row>
    <row r="15" spans="1:14">
      <c r="A15" s="302"/>
      <c r="B15" s="300"/>
      <c r="C15" s="296"/>
      <c r="D15" s="297"/>
      <c r="E15" s="302"/>
      <c r="F15" s="302"/>
      <c r="G15" s="302"/>
      <c r="H15" s="302"/>
      <c r="I15" s="302"/>
      <c r="J15" s="297"/>
      <c r="K15" s="302"/>
      <c r="L15" s="300"/>
      <c r="M15" s="301"/>
      <c r="N15" s="296"/>
    </row>
    <row r="16" spans="1:14">
      <c r="A16" s="302"/>
      <c r="B16" s="300"/>
      <c r="C16" s="296"/>
      <c r="D16" s="297"/>
      <c r="E16" s="313"/>
      <c r="F16" s="313"/>
      <c r="G16" s="313"/>
      <c r="H16" s="313"/>
      <c r="I16" s="313"/>
      <c r="J16" s="365"/>
      <c r="K16" s="302"/>
      <c r="L16" s="300"/>
      <c r="M16" s="301"/>
      <c r="N16" s="296"/>
    </row>
    <row r="17" spans="1:14">
      <c r="A17" s="302"/>
      <c r="B17" s="300"/>
      <c r="C17" s="296"/>
      <c r="D17" s="297"/>
      <c r="E17" s="313" t="s">
        <v>203</v>
      </c>
      <c r="F17" s="313"/>
      <c r="G17" s="313" t="s">
        <v>520</v>
      </c>
      <c r="H17" s="313"/>
      <c r="I17" s="313"/>
      <c r="J17" s="365"/>
      <c r="K17" s="302"/>
      <c r="L17" s="300"/>
      <c r="M17" s="301"/>
      <c r="N17" s="296"/>
    </row>
    <row r="18" spans="1:14">
      <c r="A18" s="302"/>
      <c r="B18" s="300"/>
      <c r="C18" s="296"/>
      <c r="D18" s="297"/>
      <c r="E18" s="313"/>
      <c r="F18" s="313" t="s">
        <v>188</v>
      </c>
      <c r="G18" s="313" t="s">
        <v>441</v>
      </c>
      <c r="H18" s="313"/>
      <c r="I18" s="313"/>
      <c r="J18" s="314"/>
      <c r="K18" s="302"/>
      <c r="L18" s="300"/>
      <c r="M18" s="301"/>
      <c r="N18" s="296"/>
    </row>
    <row r="19" spans="1:14">
      <c r="A19" s="302"/>
      <c r="B19" s="300"/>
      <c r="C19" s="296"/>
      <c r="D19" s="297"/>
      <c r="E19" s="313"/>
      <c r="F19" s="313"/>
      <c r="G19" s="313"/>
      <c r="H19" s="313"/>
      <c r="I19" s="313"/>
      <c r="J19" s="314"/>
      <c r="K19" s="302"/>
      <c r="L19" s="300"/>
      <c r="M19" s="301"/>
      <c r="N19" s="296"/>
    </row>
    <row r="20" spans="1:14">
      <c r="A20" s="302"/>
      <c r="B20" s="300"/>
      <c r="C20" s="296"/>
      <c r="D20" s="297"/>
      <c r="E20" s="313"/>
      <c r="F20" s="313"/>
      <c r="G20" s="313"/>
      <c r="H20" s="313"/>
      <c r="I20" s="313"/>
      <c r="J20" s="314"/>
      <c r="K20" s="302"/>
      <c r="L20" s="300"/>
      <c r="M20" s="301"/>
      <c r="N20" s="296"/>
    </row>
    <row r="21" spans="1:14">
      <c r="A21" s="322"/>
      <c r="B21" s="318"/>
      <c r="C21" s="319"/>
      <c r="D21" s="317"/>
      <c r="E21" s="322"/>
      <c r="F21" s="322"/>
      <c r="G21" s="322"/>
      <c r="H21" s="322"/>
      <c r="I21" s="322"/>
      <c r="J21" s="317"/>
      <c r="K21" s="322"/>
      <c r="L21" s="318"/>
      <c r="M21" s="323"/>
      <c r="N21" s="319"/>
    </row>
    <row r="22" spans="1:14">
      <c r="A22" s="313"/>
      <c r="B22" s="313"/>
      <c r="C22" s="313"/>
      <c r="D22" s="312"/>
      <c r="E22" s="313"/>
      <c r="F22" s="313"/>
      <c r="G22" s="313"/>
      <c r="H22" s="313"/>
      <c r="I22" s="313"/>
      <c r="J22" s="312"/>
      <c r="K22" s="313"/>
      <c r="L22" s="313"/>
      <c r="M22" s="313"/>
      <c r="N22" s="313"/>
    </row>
    <row r="23" spans="1:14" s="376" customFormat="1" ht="24" customHeight="1">
      <c r="A23" s="681" t="s">
        <v>309</v>
      </c>
      <c r="B23" s="681"/>
      <c r="C23" s="681"/>
      <c r="D23" s="681"/>
      <c r="E23" s="681"/>
      <c r="F23" s="681"/>
      <c r="G23" s="681"/>
      <c r="H23" s="681"/>
      <c r="I23" s="681"/>
      <c r="J23" s="681"/>
      <c r="K23" s="681"/>
      <c r="L23" s="681"/>
      <c r="M23" s="681"/>
      <c r="N23" s="681"/>
    </row>
    <row r="24" spans="1:14" ht="25.5" customHeight="1">
      <c r="A24" s="680" t="s">
        <v>437</v>
      </c>
      <c r="B24" s="680"/>
      <c r="C24" s="680"/>
      <c r="D24" s="680"/>
      <c r="E24" s="680"/>
      <c r="F24" s="680"/>
      <c r="G24" s="680"/>
      <c r="H24" s="680"/>
      <c r="I24" s="680"/>
      <c r="J24" s="680"/>
      <c r="K24" s="680"/>
      <c r="L24" s="680"/>
      <c r="M24" s="680"/>
      <c r="N24" s="334"/>
    </row>
    <row r="25" spans="1:14">
      <c r="A25" s="289" t="s">
        <v>140</v>
      </c>
      <c r="C25" s="290" t="s">
        <v>467</v>
      </c>
      <c r="D25" s="368"/>
      <c r="E25" s="368"/>
      <c r="F25" s="368"/>
      <c r="G25" s="368"/>
      <c r="H25" s="368"/>
      <c r="I25" s="368"/>
      <c r="J25" s="368"/>
      <c r="K25" s="368"/>
      <c r="L25" s="368"/>
    </row>
    <row r="26" spans="1:14">
      <c r="A26" s="289" t="s">
        <v>141</v>
      </c>
      <c r="C26" s="290" t="s">
        <v>142</v>
      </c>
      <c r="E26" s="367"/>
      <c r="F26" s="367"/>
      <c r="G26" s="367"/>
      <c r="H26" s="367"/>
      <c r="I26" s="367"/>
      <c r="J26" s="367"/>
      <c r="K26" s="367"/>
    </row>
    <row r="27" spans="1:14">
      <c r="A27" s="289" t="s">
        <v>143</v>
      </c>
      <c r="C27" s="290" t="s">
        <v>144</v>
      </c>
      <c r="F27" s="291"/>
      <c r="G27" s="291"/>
    </row>
    <row r="28" spans="1:14">
      <c r="A28" s="289" t="s">
        <v>145</v>
      </c>
      <c r="C28" s="290" t="s">
        <v>164</v>
      </c>
      <c r="F28" s="291"/>
      <c r="G28" s="291"/>
    </row>
    <row r="29" spans="1:14" s="20" customFormat="1" ht="21.75" customHeight="1">
      <c r="A29" s="603" t="s">
        <v>199</v>
      </c>
      <c r="B29" s="587" t="s">
        <v>147</v>
      </c>
      <c r="C29" s="589"/>
      <c r="D29" s="596" t="s">
        <v>148</v>
      </c>
      <c r="E29" s="606"/>
      <c r="F29" s="606"/>
      <c r="G29" s="606"/>
      <c r="H29" s="607"/>
      <c r="I29" s="606"/>
      <c r="J29" s="606"/>
      <c r="K29" s="607"/>
      <c r="L29" s="587" t="s">
        <v>149</v>
      </c>
      <c r="M29" s="588"/>
      <c r="N29" s="589"/>
    </row>
    <row r="30" spans="1:14" s="20" customFormat="1" ht="21.75" customHeight="1">
      <c r="A30" s="604"/>
      <c r="B30" s="590"/>
      <c r="C30" s="592"/>
      <c r="D30" s="600"/>
      <c r="E30" s="596" t="s">
        <v>198</v>
      </c>
      <c r="F30" s="598" t="s">
        <v>150</v>
      </c>
      <c r="G30" s="598"/>
      <c r="H30" s="599" t="s">
        <v>197</v>
      </c>
      <c r="I30" s="599" t="s">
        <v>198</v>
      </c>
      <c r="J30" s="599" t="s">
        <v>150</v>
      </c>
      <c r="K30" s="599" t="s">
        <v>197</v>
      </c>
      <c r="L30" s="590"/>
      <c r="M30" s="591"/>
      <c r="N30" s="592"/>
    </row>
    <row r="31" spans="1:14" s="20" customFormat="1" ht="18" customHeight="1">
      <c r="A31" s="605"/>
      <c r="B31" s="593"/>
      <c r="C31" s="595"/>
      <c r="D31" s="601"/>
      <c r="E31" s="597"/>
      <c r="F31" s="293" t="s">
        <v>151</v>
      </c>
      <c r="G31" s="293" t="s">
        <v>152</v>
      </c>
      <c r="H31" s="599"/>
      <c r="I31" s="599"/>
      <c r="J31" s="599"/>
      <c r="K31" s="599"/>
      <c r="L31" s="593"/>
      <c r="M31" s="594"/>
      <c r="N31" s="595"/>
    </row>
    <row r="32" spans="1:14">
      <c r="A32" s="297"/>
      <c r="B32" s="300" t="s">
        <v>161</v>
      </c>
      <c r="C32" s="296"/>
      <c r="D32" s="297"/>
      <c r="E32" s="127"/>
      <c r="F32" s="297"/>
      <c r="G32" s="297"/>
      <c r="H32" s="127"/>
      <c r="I32" s="302"/>
      <c r="J32" s="302"/>
      <c r="K32" s="302"/>
      <c r="L32" s="300"/>
      <c r="M32" s="301"/>
      <c r="N32" s="296"/>
    </row>
    <row r="33" spans="1:14">
      <c r="A33" s="297">
        <v>1</v>
      </c>
      <c r="B33" s="682" t="s">
        <v>165</v>
      </c>
      <c r="C33" s="683"/>
      <c r="D33" s="297"/>
      <c r="E33" s="302"/>
      <c r="F33" s="302"/>
      <c r="G33" s="302"/>
      <c r="H33" s="302"/>
      <c r="I33" s="127">
        <v>10720</v>
      </c>
      <c r="J33" s="297">
        <v>2</v>
      </c>
      <c r="K33" s="330">
        <v>128640</v>
      </c>
      <c r="L33" s="300" t="s">
        <v>280</v>
      </c>
      <c r="M33" s="301"/>
      <c r="N33" s="296"/>
    </row>
    <row r="34" spans="1:14">
      <c r="A34" s="302"/>
      <c r="B34" s="300"/>
      <c r="C34" s="296"/>
      <c r="D34" s="297"/>
      <c r="E34" s="302"/>
      <c r="F34" s="302"/>
      <c r="G34" s="302"/>
      <c r="H34" s="302"/>
      <c r="I34" s="302"/>
      <c r="J34" s="297"/>
      <c r="K34" s="302"/>
      <c r="L34" s="300" t="s">
        <v>281</v>
      </c>
      <c r="M34" s="301"/>
      <c r="N34" s="296"/>
    </row>
    <row r="35" spans="1:14">
      <c r="A35" s="302"/>
      <c r="B35" s="300"/>
      <c r="C35" s="296"/>
      <c r="D35" s="297"/>
      <c r="E35" s="302"/>
      <c r="F35" s="302"/>
      <c r="G35" s="302"/>
      <c r="H35" s="302"/>
      <c r="I35" s="302"/>
      <c r="J35" s="297"/>
      <c r="K35" s="302"/>
      <c r="L35" s="300" t="s">
        <v>282</v>
      </c>
      <c r="M35" s="301"/>
      <c r="N35" s="296"/>
    </row>
    <row r="36" spans="1:14">
      <c r="A36" s="302"/>
      <c r="B36" s="300"/>
      <c r="C36" s="296"/>
      <c r="D36" s="297"/>
      <c r="E36" s="302"/>
      <c r="F36" s="302"/>
      <c r="G36" s="302"/>
      <c r="H36" s="302"/>
      <c r="I36" s="302"/>
      <c r="J36" s="297"/>
      <c r="K36" s="302"/>
      <c r="L36" s="300" t="s">
        <v>470</v>
      </c>
      <c r="M36" s="301"/>
      <c r="N36" s="296"/>
    </row>
    <row r="37" spans="1:14">
      <c r="A37" s="302"/>
      <c r="B37" s="300"/>
      <c r="C37" s="296"/>
      <c r="D37" s="297"/>
      <c r="E37" s="302"/>
      <c r="F37" s="302"/>
      <c r="G37" s="302"/>
      <c r="H37" s="302"/>
      <c r="I37" s="302"/>
      <c r="J37" s="297"/>
      <c r="K37" s="302"/>
      <c r="L37" s="300" t="s">
        <v>283</v>
      </c>
      <c r="M37" s="301"/>
      <c r="N37" s="296"/>
    </row>
    <row r="38" spans="1:14">
      <c r="A38" s="302"/>
      <c r="B38" s="300"/>
      <c r="C38" s="296"/>
      <c r="D38" s="297"/>
      <c r="E38" s="302"/>
      <c r="F38" s="302"/>
      <c r="G38" s="302"/>
      <c r="H38" s="302"/>
      <c r="I38" s="302"/>
      <c r="J38" s="297"/>
      <c r="K38" s="302"/>
      <c r="L38" s="300" t="s">
        <v>284</v>
      </c>
      <c r="M38" s="301"/>
      <c r="N38" s="296"/>
    </row>
    <row r="39" spans="1:14">
      <c r="A39" s="302"/>
      <c r="B39" s="300"/>
      <c r="C39" s="296"/>
      <c r="D39" s="297"/>
      <c r="E39" s="313"/>
      <c r="F39" s="313"/>
      <c r="G39" s="313"/>
      <c r="H39" s="313"/>
      <c r="I39" s="313"/>
      <c r="J39" s="365"/>
      <c r="K39" s="302"/>
      <c r="L39" s="300" t="s">
        <v>286</v>
      </c>
      <c r="M39" s="301"/>
      <c r="N39" s="296"/>
    </row>
    <row r="40" spans="1:14">
      <c r="A40" s="302"/>
      <c r="B40" s="300"/>
      <c r="C40" s="296"/>
      <c r="D40" s="297"/>
      <c r="E40" s="313"/>
      <c r="F40" s="313"/>
      <c r="G40" s="313"/>
      <c r="H40" s="313"/>
      <c r="I40" s="313"/>
      <c r="J40" s="365"/>
      <c r="K40" s="302"/>
      <c r="L40" s="300" t="s">
        <v>285</v>
      </c>
      <c r="M40" s="301"/>
      <c r="N40" s="296"/>
    </row>
    <row r="41" spans="1:14">
      <c r="A41" s="302"/>
      <c r="B41" s="300"/>
      <c r="C41" s="296"/>
      <c r="D41" s="297"/>
      <c r="E41" s="313"/>
      <c r="F41" s="313"/>
      <c r="G41" s="313"/>
      <c r="H41" s="313"/>
      <c r="I41" s="313"/>
      <c r="J41" s="314"/>
      <c r="K41" s="302"/>
      <c r="L41" s="300" t="s">
        <v>287</v>
      </c>
      <c r="M41" s="301"/>
      <c r="N41" s="296"/>
    </row>
    <row r="42" spans="1:14">
      <c r="A42" s="302"/>
      <c r="B42" s="300"/>
      <c r="C42" s="296"/>
      <c r="D42" s="297"/>
      <c r="E42" s="677" t="s">
        <v>465</v>
      </c>
      <c r="F42" s="678"/>
      <c r="G42" s="678"/>
      <c r="H42" s="678"/>
      <c r="I42" s="678"/>
      <c r="J42" s="679"/>
      <c r="K42" s="302"/>
      <c r="L42" s="300" t="s">
        <v>288</v>
      </c>
      <c r="M42" s="301"/>
      <c r="N42" s="296"/>
    </row>
    <row r="43" spans="1:14">
      <c r="A43" s="302"/>
      <c r="B43" s="300"/>
      <c r="C43" s="296"/>
      <c r="D43" s="297"/>
      <c r="E43" s="313"/>
      <c r="F43" s="313"/>
      <c r="G43" s="313"/>
      <c r="H43" s="313"/>
      <c r="I43" s="313"/>
      <c r="J43" s="314"/>
      <c r="K43" s="302"/>
      <c r="L43" s="300" t="s">
        <v>472</v>
      </c>
      <c r="M43" s="301"/>
      <c r="N43" s="296"/>
    </row>
    <row r="44" spans="1:14">
      <c r="A44" s="302"/>
      <c r="B44" s="300"/>
      <c r="C44" s="296"/>
      <c r="D44" s="297"/>
      <c r="E44" s="313"/>
      <c r="F44" s="313"/>
      <c r="G44" s="313"/>
      <c r="H44" s="313"/>
      <c r="I44" s="313"/>
      <c r="J44" s="314"/>
      <c r="K44" s="302"/>
      <c r="L44" s="300" t="s">
        <v>471</v>
      </c>
      <c r="M44" s="301"/>
      <c r="N44" s="296"/>
    </row>
    <row r="45" spans="1:14">
      <c r="A45" s="322"/>
      <c r="B45" s="318"/>
      <c r="C45" s="319"/>
      <c r="D45" s="317"/>
      <c r="E45" s="322"/>
      <c r="F45" s="322"/>
      <c r="G45" s="322"/>
      <c r="H45" s="322"/>
      <c r="I45" s="322"/>
      <c r="J45" s="317"/>
      <c r="K45" s="322"/>
      <c r="L45" s="318"/>
      <c r="M45" s="323"/>
      <c r="N45" s="319"/>
    </row>
    <row r="50" spans="5:12">
      <c r="E50" s="602"/>
      <c r="F50" s="602"/>
      <c r="G50" s="602"/>
      <c r="H50" s="602"/>
      <c r="I50" s="602"/>
      <c r="J50" s="602"/>
      <c r="K50" s="602"/>
      <c r="L50" s="602"/>
    </row>
  </sheetData>
  <mergeCells count="31">
    <mergeCell ref="A24:M24"/>
    <mergeCell ref="A1:N1"/>
    <mergeCell ref="A23:N23"/>
    <mergeCell ref="B33:C33"/>
    <mergeCell ref="B13:C13"/>
    <mergeCell ref="J30:J31"/>
    <mergeCell ref="K30:K31"/>
    <mergeCell ref="A29:A31"/>
    <mergeCell ref="B29:C31"/>
    <mergeCell ref="D29:D31"/>
    <mergeCell ref="E29:H29"/>
    <mergeCell ref="L6:N8"/>
    <mergeCell ref="E7:E8"/>
    <mergeCell ref="F7:G7"/>
    <mergeCell ref="H7:H8"/>
    <mergeCell ref="I7:I8"/>
    <mergeCell ref="E50:L50"/>
    <mergeCell ref="I29:K29"/>
    <mergeCell ref="L29:N31"/>
    <mergeCell ref="E30:E31"/>
    <mergeCell ref="F30:G30"/>
    <mergeCell ref="H30:H31"/>
    <mergeCell ref="I30:I31"/>
    <mergeCell ref="E42:J42"/>
    <mergeCell ref="J7:J8"/>
    <mergeCell ref="K7:K8"/>
    <mergeCell ref="A6:A8"/>
    <mergeCell ref="B6:C8"/>
    <mergeCell ref="D6:D8"/>
    <mergeCell ref="E6:H6"/>
    <mergeCell ref="I6:K6"/>
  </mergeCells>
  <phoneticPr fontId="2" type="noConversion"/>
  <pageMargins left="0.35433070866141703" right="0.35433070866141703" top="0.59055118110236204" bottom="0.59055118110236204" header="0.511811023622047" footer="0.511811023622047"/>
  <pageSetup paperSize="9" orientation="landscape" r:id="rId1"/>
  <headerFooter alignWithMargins="0"/>
  <rowBreaks count="1" manualBreakCount="1">
    <brk id="2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6"/>
  <sheetViews>
    <sheetView view="pageBreakPreview" zoomScaleNormal="85" zoomScaleSheetLayoutView="100" workbookViewId="0">
      <selection activeCell="H10" sqref="H10"/>
    </sheetView>
  </sheetViews>
  <sheetFormatPr defaultRowHeight="15.6"/>
  <cols>
    <col min="1" max="1" width="16" style="35" customWidth="1"/>
    <col min="2" max="2" width="8.5546875" style="35" customWidth="1"/>
    <col min="3" max="3" width="8.109375" style="35" customWidth="1"/>
    <col min="4" max="4" width="8.5546875" style="35" customWidth="1"/>
    <col min="5" max="5" width="7" style="35" customWidth="1"/>
    <col min="6" max="6" width="8.6640625" style="35" customWidth="1"/>
    <col min="7" max="7" width="8.44140625" style="35" customWidth="1"/>
    <col min="8" max="8" width="6.44140625" style="35" customWidth="1"/>
    <col min="9" max="9" width="7.88671875" style="35" customWidth="1"/>
    <col min="10" max="10" width="10.44140625" style="35" customWidth="1"/>
    <col min="11" max="11" width="8.6640625" style="35" customWidth="1"/>
    <col min="12" max="12" width="8" style="35" customWidth="1"/>
    <col min="13" max="13" width="8.88671875" style="35" customWidth="1"/>
    <col min="14" max="15" width="8" style="35" customWidth="1"/>
    <col min="16" max="16" width="7.5546875" style="35" customWidth="1"/>
    <col min="17" max="17" width="8.88671875" style="35" customWidth="1"/>
  </cols>
  <sheetData>
    <row r="1" spans="1:18" ht="21">
      <c r="A1" s="461" t="s">
        <v>529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34"/>
    </row>
    <row r="2" spans="1:18" ht="21">
      <c r="A2" s="461" t="s">
        <v>314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</row>
    <row r="3" spans="1:18" ht="2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40"/>
      <c r="M3" s="40"/>
      <c r="N3" s="40"/>
      <c r="O3" s="40"/>
      <c r="P3" s="40"/>
      <c r="Q3" s="40"/>
    </row>
    <row r="4" spans="1:18" ht="18.600000000000001">
      <c r="A4" s="462" t="s">
        <v>315</v>
      </c>
      <c r="B4" s="464" t="s">
        <v>100</v>
      </c>
      <c r="C4" s="465"/>
      <c r="D4" s="465"/>
      <c r="E4" s="465"/>
      <c r="F4" s="466"/>
      <c r="G4" s="465" t="s">
        <v>101</v>
      </c>
      <c r="H4" s="465"/>
      <c r="I4" s="465"/>
      <c r="J4" s="465"/>
      <c r="K4" s="465"/>
      <c r="L4" s="464" t="s">
        <v>102</v>
      </c>
      <c r="M4" s="465"/>
      <c r="N4" s="466"/>
      <c r="O4" s="469" t="s">
        <v>103</v>
      </c>
      <c r="P4" s="469" t="s">
        <v>116</v>
      </c>
      <c r="Q4" s="467" t="s">
        <v>316</v>
      </c>
    </row>
    <row r="5" spans="1:18" s="33" customFormat="1" ht="34.5" customHeight="1">
      <c r="A5" s="463"/>
      <c r="B5" s="81" t="s">
        <v>338</v>
      </c>
      <c r="C5" s="82" t="s">
        <v>338</v>
      </c>
      <c r="D5" s="83" t="s">
        <v>317</v>
      </c>
      <c r="E5" s="84" t="s">
        <v>318</v>
      </c>
      <c r="F5" s="85" t="s">
        <v>90</v>
      </c>
      <c r="G5" s="80" t="s">
        <v>319</v>
      </c>
      <c r="H5" s="85" t="s">
        <v>320</v>
      </c>
      <c r="I5" s="80" t="s">
        <v>321</v>
      </c>
      <c r="J5" s="83" t="s">
        <v>233</v>
      </c>
      <c r="K5" s="80" t="s">
        <v>90</v>
      </c>
      <c r="L5" s="86" t="s">
        <v>322</v>
      </c>
      <c r="M5" s="85" t="s">
        <v>323</v>
      </c>
      <c r="N5" s="87" t="s">
        <v>90</v>
      </c>
      <c r="O5" s="470"/>
      <c r="P5" s="470"/>
      <c r="Q5" s="468"/>
    </row>
    <row r="6" spans="1:18" ht="18.600000000000001">
      <c r="A6" s="88" t="s">
        <v>324</v>
      </c>
      <c r="B6" s="89"/>
      <c r="C6" s="89"/>
      <c r="D6" s="90"/>
      <c r="E6" s="91"/>
      <c r="F6" s="90"/>
      <c r="G6" s="92"/>
      <c r="H6" s="90"/>
      <c r="I6" s="92"/>
      <c r="J6" s="90"/>
      <c r="K6" s="92"/>
      <c r="L6" s="89"/>
      <c r="M6" s="90"/>
      <c r="N6" s="93"/>
      <c r="O6" s="92"/>
      <c r="P6" s="90"/>
      <c r="Q6" s="90"/>
    </row>
    <row r="7" spans="1:18" ht="18.600000000000001">
      <c r="A7" s="88"/>
      <c r="B7" s="89"/>
      <c r="C7" s="89"/>
      <c r="D7" s="90"/>
      <c r="E7" s="91"/>
      <c r="F7" s="90"/>
      <c r="G7" s="92"/>
      <c r="H7" s="90"/>
      <c r="I7" s="92"/>
      <c r="J7" s="90"/>
      <c r="K7" s="92"/>
      <c r="L7" s="89"/>
      <c r="M7" s="90"/>
      <c r="N7" s="93"/>
      <c r="O7" s="92"/>
      <c r="P7" s="90"/>
      <c r="Q7" s="90"/>
    </row>
    <row r="8" spans="1:18" ht="18.600000000000001">
      <c r="A8" s="92" t="s">
        <v>325</v>
      </c>
      <c r="B8" s="89"/>
      <c r="C8" s="89"/>
      <c r="D8" s="90"/>
      <c r="E8" s="91"/>
      <c r="F8" s="90"/>
      <c r="G8" s="92"/>
      <c r="H8" s="90"/>
      <c r="I8" s="92"/>
      <c r="J8" s="90"/>
      <c r="K8" s="92"/>
      <c r="L8" s="89"/>
      <c r="M8" s="90"/>
      <c r="N8" s="93"/>
      <c r="O8" s="92"/>
      <c r="P8" s="90"/>
      <c r="Q8" s="90"/>
    </row>
    <row r="9" spans="1:18" ht="18.600000000000001">
      <c r="A9" s="92"/>
      <c r="B9" s="89"/>
      <c r="C9" s="89"/>
      <c r="D9" s="90"/>
      <c r="E9" s="91"/>
      <c r="F9" s="90"/>
      <c r="G9" s="92"/>
      <c r="H9" s="90"/>
      <c r="I9" s="92"/>
      <c r="J9" s="90"/>
      <c r="K9" s="92"/>
      <c r="L9" s="89"/>
      <c r="M9" s="90"/>
      <c r="N9" s="93"/>
      <c r="O9" s="92"/>
      <c r="P9" s="90"/>
      <c r="Q9" s="90"/>
    </row>
    <row r="10" spans="1:18" ht="18.600000000000001">
      <c r="A10" s="92" t="s">
        <v>326</v>
      </c>
      <c r="B10" s="89"/>
      <c r="C10" s="89"/>
      <c r="D10" s="90"/>
      <c r="E10" s="91"/>
      <c r="F10" s="90"/>
      <c r="G10" s="92"/>
      <c r="H10" s="90"/>
      <c r="I10" s="92"/>
      <c r="J10" s="90"/>
      <c r="K10" s="92"/>
      <c r="L10" s="89"/>
      <c r="M10" s="90"/>
      <c r="N10" s="93"/>
      <c r="O10" s="92"/>
      <c r="P10" s="90"/>
      <c r="Q10" s="90"/>
    </row>
    <row r="11" spans="1:18" ht="18.600000000000001">
      <c r="A11" s="92"/>
      <c r="B11" s="89"/>
      <c r="C11" s="89"/>
      <c r="D11" s="90"/>
      <c r="E11" s="91"/>
      <c r="F11" s="90"/>
      <c r="G11" s="92"/>
      <c r="H11" s="90"/>
      <c r="I11" s="92"/>
      <c r="J11" s="90"/>
      <c r="K11" s="92"/>
      <c r="L11" s="89"/>
      <c r="M11" s="90"/>
      <c r="N11" s="93"/>
      <c r="O11" s="92"/>
      <c r="P11" s="90"/>
      <c r="Q11" s="90"/>
    </row>
    <row r="12" spans="1:18" ht="18.600000000000001">
      <c r="A12" s="88" t="s">
        <v>327</v>
      </c>
      <c r="B12" s="89"/>
      <c r="C12" s="89"/>
      <c r="D12" s="90"/>
      <c r="E12" s="91"/>
      <c r="F12" s="90"/>
      <c r="G12" s="92"/>
      <c r="H12" s="90"/>
      <c r="I12" s="92"/>
      <c r="J12" s="90"/>
      <c r="K12" s="92"/>
      <c r="L12" s="89"/>
      <c r="M12" s="90"/>
      <c r="N12" s="93"/>
      <c r="O12" s="92"/>
      <c r="P12" s="90"/>
      <c r="Q12" s="90"/>
    </row>
    <row r="13" spans="1:18" ht="18.600000000000001">
      <c r="A13" s="88"/>
      <c r="B13" s="89"/>
      <c r="C13" s="89"/>
      <c r="D13" s="90"/>
      <c r="E13" s="91"/>
      <c r="F13" s="90"/>
      <c r="G13" s="92"/>
      <c r="H13" s="90"/>
      <c r="I13" s="92"/>
      <c r="J13" s="90"/>
      <c r="K13" s="92"/>
      <c r="L13" s="89"/>
      <c r="M13" s="90"/>
      <c r="N13" s="93"/>
      <c r="O13" s="92"/>
      <c r="P13" s="90"/>
      <c r="Q13" s="90"/>
    </row>
    <row r="14" spans="1:18" ht="18.600000000000001">
      <c r="A14" s="92" t="s">
        <v>325</v>
      </c>
      <c r="B14" s="89"/>
      <c r="C14" s="89"/>
      <c r="D14" s="90"/>
      <c r="E14" s="91"/>
      <c r="F14" s="90"/>
      <c r="G14" s="92"/>
      <c r="H14" s="90"/>
      <c r="I14" s="92"/>
      <c r="J14" s="90"/>
      <c r="K14" s="92"/>
      <c r="L14" s="89"/>
      <c r="M14" s="90"/>
      <c r="N14" s="93"/>
      <c r="O14" s="92"/>
      <c r="P14" s="90"/>
      <c r="Q14" s="90"/>
    </row>
    <row r="15" spans="1:18" ht="18.600000000000001">
      <c r="A15" s="92"/>
      <c r="B15" s="89"/>
      <c r="C15" s="89"/>
      <c r="D15" s="90"/>
      <c r="E15" s="91"/>
      <c r="F15" s="90"/>
      <c r="G15" s="92"/>
      <c r="H15" s="90"/>
      <c r="I15" s="92"/>
      <c r="J15" s="90"/>
      <c r="K15" s="92"/>
      <c r="L15" s="89"/>
      <c r="M15" s="90"/>
      <c r="N15" s="93"/>
      <c r="O15" s="92"/>
      <c r="P15" s="90"/>
      <c r="Q15" s="90"/>
    </row>
    <row r="16" spans="1:18" ht="18.600000000000001">
      <c r="A16" s="92" t="s">
        <v>326</v>
      </c>
      <c r="B16" s="89"/>
      <c r="C16" s="89"/>
      <c r="D16" s="90"/>
      <c r="E16" s="91"/>
      <c r="F16" s="90"/>
      <c r="G16" s="92"/>
      <c r="H16" s="90"/>
      <c r="I16" s="92"/>
      <c r="J16" s="90"/>
      <c r="K16" s="92"/>
      <c r="L16" s="89"/>
      <c r="M16" s="90"/>
      <c r="N16" s="93"/>
      <c r="O16" s="92"/>
      <c r="P16" s="90"/>
      <c r="Q16" s="90"/>
    </row>
    <row r="17" spans="1:17" ht="18.600000000000001">
      <c r="A17" s="92"/>
      <c r="B17" s="89"/>
      <c r="C17" s="89"/>
      <c r="D17" s="90"/>
      <c r="E17" s="91"/>
      <c r="F17" s="90"/>
      <c r="G17" s="92"/>
      <c r="H17" s="90"/>
      <c r="I17" s="92"/>
      <c r="J17" s="90"/>
      <c r="K17" s="92"/>
      <c r="L17" s="89"/>
      <c r="M17" s="90"/>
      <c r="N17" s="93"/>
      <c r="O17" s="92"/>
      <c r="P17" s="90"/>
      <c r="Q17" s="90"/>
    </row>
    <row r="18" spans="1:17" ht="18.600000000000001">
      <c r="A18" s="88" t="s">
        <v>328</v>
      </c>
      <c r="B18" s="89"/>
      <c r="C18" s="89"/>
      <c r="D18" s="90"/>
      <c r="E18" s="91"/>
      <c r="F18" s="90"/>
      <c r="G18" s="92"/>
      <c r="H18" s="90"/>
      <c r="I18" s="92"/>
      <c r="J18" s="90"/>
      <c r="K18" s="92"/>
      <c r="L18" s="89"/>
      <c r="M18" s="90"/>
      <c r="N18" s="93"/>
      <c r="O18" s="92"/>
      <c r="P18" s="90"/>
      <c r="Q18" s="90"/>
    </row>
    <row r="19" spans="1:17" ht="18.600000000000001">
      <c r="A19" s="88"/>
      <c r="B19" s="89"/>
      <c r="C19" s="89"/>
      <c r="D19" s="90"/>
      <c r="E19" s="91"/>
      <c r="F19" s="90"/>
      <c r="G19" s="92"/>
      <c r="H19" s="90"/>
      <c r="I19" s="92"/>
      <c r="J19" s="90"/>
      <c r="K19" s="92"/>
      <c r="L19" s="89"/>
      <c r="M19" s="90"/>
      <c r="N19" s="93"/>
      <c r="O19" s="92"/>
      <c r="P19" s="90"/>
      <c r="Q19" s="90"/>
    </row>
    <row r="20" spans="1:17" ht="18.600000000000001">
      <c r="A20" s="92" t="s">
        <v>325</v>
      </c>
      <c r="B20" s="89"/>
      <c r="C20" s="89"/>
      <c r="D20" s="90"/>
      <c r="E20" s="91"/>
      <c r="F20" s="90"/>
      <c r="G20" s="92"/>
      <c r="H20" s="90"/>
      <c r="I20" s="92"/>
      <c r="J20" s="90"/>
      <c r="K20" s="92"/>
      <c r="L20" s="89"/>
      <c r="M20" s="90"/>
      <c r="N20" s="93"/>
      <c r="O20" s="92"/>
      <c r="P20" s="90"/>
      <c r="Q20" s="90"/>
    </row>
    <row r="21" spans="1:17" ht="21">
      <c r="A21" s="92"/>
      <c r="B21" s="94"/>
      <c r="C21" s="94"/>
      <c r="D21" s="95"/>
      <c r="E21" s="44"/>
      <c r="F21" s="95"/>
      <c r="G21" s="36"/>
      <c r="H21" s="95"/>
      <c r="I21" s="36"/>
      <c r="J21" s="95"/>
      <c r="K21" s="36"/>
      <c r="L21" s="41"/>
      <c r="M21" s="96"/>
      <c r="N21" s="42"/>
      <c r="P21" s="96"/>
      <c r="Q21" s="96"/>
    </row>
    <row r="22" spans="1:17" ht="21">
      <c r="A22" s="92" t="s">
        <v>326</v>
      </c>
      <c r="B22" s="94"/>
      <c r="C22" s="94"/>
      <c r="D22" s="95"/>
      <c r="E22" s="44"/>
      <c r="F22" s="95"/>
      <c r="G22" s="36"/>
      <c r="H22" s="95"/>
      <c r="I22" s="36"/>
      <c r="J22" s="95"/>
      <c r="K22" s="36"/>
      <c r="L22" s="41"/>
      <c r="M22" s="96"/>
      <c r="N22" s="42"/>
      <c r="P22" s="96"/>
      <c r="Q22" s="96"/>
    </row>
    <row r="23" spans="1:17" ht="21.6" thickBot="1">
      <c r="A23" s="97"/>
      <c r="B23" s="98"/>
      <c r="C23" s="98"/>
      <c r="D23" s="99"/>
      <c r="E23" s="97"/>
      <c r="F23" s="99"/>
      <c r="G23" s="97"/>
      <c r="H23" s="99"/>
      <c r="I23" s="97"/>
      <c r="J23" s="99"/>
      <c r="K23" s="97"/>
      <c r="L23" s="100"/>
      <c r="M23" s="101"/>
      <c r="N23" s="102"/>
      <c r="O23" s="103"/>
      <c r="P23" s="101"/>
      <c r="Q23" s="101"/>
    </row>
    <row r="24" spans="1:17" ht="22.2" thickTop="1" thickBot="1">
      <c r="A24" s="104" t="s">
        <v>316</v>
      </c>
      <c r="B24" s="98"/>
      <c r="C24" s="98"/>
      <c r="D24" s="99"/>
      <c r="E24" s="97"/>
      <c r="F24" s="99"/>
      <c r="G24" s="97"/>
      <c r="H24" s="99"/>
      <c r="I24" s="97"/>
      <c r="J24" s="99"/>
      <c r="K24" s="97"/>
      <c r="L24" s="100"/>
      <c r="M24" s="101"/>
      <c r="N24" s="102"/>
      <c r="O24" s="103"/>
      <c r="P24" s="101"/>
      <c r="Q24" s="101"/>
    </row>
    <row r="25" spans="1:17" ht="21.6" thickTop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7" ht="2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7" ht="30.75" customHeight="1">
      <c r="A27" s="471" t="s">
        <v>394</v>
      </c>
      <c r="B27" s="459"/>
      <c r="C27" s="459"/>
      <c r="D27" s="459"/>
      <c r="E27" s="459"/>
      <c r="F27" s="459"/>
      <c r="G27" s="459"/>
      <c r="H27" s="459"/>
      <c r="I27" s="459"/>
      <c r="J27" s="459"/>
      <c r="K27" s="459"/>
      <c r="L27" s="459"/>
      <c r="M27" s="459"/>
      <c r="N27" s="459"/>
      <c r="O27" s="459"/>
      <c r="P27" s="459"/>
      <c r="Q27" s="459"/>
    </row>
    <row r="28" spans="1:17" ht="21">
      <c r="A28" s="461" t="s">
        <v>530</v>
      </c>
      <c r="B28" s="461"/>
      <c r="C28" s="461"/>
      <c r="D28" s="461"/>
      <c r="E28" s="461"/>
      <c r="F28" s="461"/>
      <c r="G28" s="461"/>
      <c r="H28" s="461"/>
      <c r="I28" s="461"/>
      <c r="J28" s="461"/>
      <c r="K28" s="461"/>
      <c r="L28" s="461"/>
      <c r="M28" s="461"/>
      <c r="N28" s="461"/>
      <c r="O28" s="461"/>
      <c r="P28" s="461"/>
      <c r="Q28" s="461"/>
    </row>
    <row r="29" spans="1:17" ht="21">
      <c r="A29" s="461" t="s">
        <v>2</v>
      </c>
      <c r="B29" s="461"/>
      <c r="C29" s="461"/>
      <c r="D29" s="461"/>
      <c r="E29" s="461"/>
      <c r="F29" s="461"/>
      <c r="G29" s="461"/>
      <c r="H29" s="461"/>
      <c r="I29" s="461"/>
      <c r="J29" s="461"/>
      <c r="K29" s="461"/>
      <c r="L29" s="461"/>
      <c r="M29" s="461"/>
      <c r="N29" s="461"/>
      <c r="O29" s="461"/>
      <c r="P29" s="461"/>
      <c r="Q29" s="461"/>
    </row>
    <row r="30" spans="1:17" ht="2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40"/>
      <c r="M30" s="40"/>
      <c r="N30" s="40"/>
      <c r="O30" s="40"/>
      <c r="P30" s="40"/>
      <c r="Q30" s="40"/>
    </row>
    <row r="31" spans="1:17" ht="18.600000000000001">
      <c r="A31" s="462" t="s">
        <v>315</v>
      </c>
      <c r="B31" s="464" t="s">
        <v>100</v>
      </c>
      <c r="C31" s="465"/>
      <c r="D31" s="465"/>
      <c r="E31" s="465"/>
      <c r="F31" s="466"/>
      <c r="G31" s="465" t="s">
        <v>101</v>
      </c>
      <c r="H31" s="465"/>
      <c r="I31" s="465"/>
      <c r="J31" s="465"/>
      <c r="K31" s="465"/>
      <c r="L31" s="464" t="s">
        <v>102</v>
      </c>
      <c r="M31" s="465"/>
      <c r="N31" s="466"/>
      <c r="O31" s="469" t="s">
        <v>103</v>
      </c>
      <c r="P31" s="469" t="s">
        <v>116</v>
      </c>
      <c r="Q31" s="467" t="s">
        <v>316</v>
      </c>
    </row>
    <row r="32" spans="1:17" s="33" customFormat="1" ht="37.200000000000003">
      <c r="A32" s="463"/>
      <c r="B32" s="105" t="s">
        <v>447</v>
      </c>
      <c r="C32" s="82" t="s">
        <v>338</v>
      </c>
      <c r="D32" s="83" t="s">
        <v>317</v>
      </c>
      <c r="E32" s="84" t="s">
        <v>318</v>
      </c>
      <c r="F32" s="83" t="s">
        <v>90</v>
      </c>
      <c r="G32" s="84" t="s">
        <v>319</v>
      </c>
      <c r="H32" s="83" t="s">
        <v>320</v>
      </c>
      <c r="I32" s="84" t="s">
        <v>321</v>
      </c>
      <c r="J32" s="83" t="s">
        <v>233</v>
      </c>
      <c r="K32" s="80" t="s">
        <v>90</v>
      </c>
      <c r="L32" s="86" t="s">
        <v>322</v>
      </c>
      <c r="M32" s="85" t="s">
        <v>323</v>
      </c>
      <c r="N32" s="87" t="s">
        <v>90</v>
      </c>
      <c r="O32" s="470"/>
      <c r="P32" s="470"/>
      <c r="Q32" s="468"/>
    </row>
    <row r="33" spans="1:17" ht="18.600000000000001">
      <c r="A33" s="88" t="s">
        <v>329</v>
      </c>
      <c r="B33" s="89"/>
      <c r="C33" s="89"/>
      <c r="D33" s="90"/>
      <c r="E33" s="91"/>
      <c r="F33" s="90"/>
      <c r="G33" s="92"/>
      <c r="H33" s="90"/>
      <c r="I33" s="92"/>
      <c r="J33" s="90"/>
      <c r="K33" s="92"/>
      <c r="L33" s="89"/>
      <c r="M33" s="90"/>
      <c r="N33" s="93"/>
      <c r="O33" s="92"/>
      <c r="P33" s="90"/>
      <c r="Q33" s="90"/>
    </row>
    <row r="34" spans="1:17" ht="18.600000000000001">
      <c r="A34" s="88" t="s">
        <v>330</v>
      </c>
      <c r="B34" s="106">
        <f t="shared" ref="B34:G34" si="0">SUM(B36,B39)</f>
        <v>22568000</v>
      </c>
      <c r="C34" s="106">
        <f t="shared" si="0"/>
        <v>9547600</v>
      </c>
      <c r="D34" s="106">
        <f t="shared" si="0"/>
        <v>477000</v>
      </c>
      <c r="E34" s="106">
        <f t="shared" si="0"/>
        <v>600000</v>
      </c>
      <c r="F34" s="106">
        <f t="shared" si="0"/>
        <v>33192600</v>
      </c>
      <c r="G34" s="106">
        <f t="shared" si="0"/>
        <v>3997800</v>
      </c>
      <c r="H34" s="106">
        <f t="shared" ref="H34:Q34" si="1">SUM(H36,H39)</f>
        <v>700000</v>
      </c>
      <c r="I34" s="106">
        <f t="shared" si="1"/>
        <v>1150000</v>
      </c>
      <c r="J34" s="106">
        <f t="shared" si="1"/>
        <v>280000</v>
      </c>
      <c r="K34" s="106">
        <f t="shared" si="1"/>
        <v>6127800</v>
      </c>
      <c r="L34" s="106">
        <f t="shared" si="1"/>
        <v>270000</v>
      </c>
      <c r="M34" s="106">
        <f t="shared" si="1"/>
        <v>1730000</v>
      </c>
      <c r="N34" s="106">
        <f t="shared" si="1"/>
        <v>2000000</v>
      </c>
      <c r="O34" s="106">
        <f t="shared" si="1"/>
        <v>1050160</v>
      </c>
      <c r="P34" s="106">
        <v>0</v>
      </c>
      <c r="Q34" s="107">
        <f t="shared" si="1"/>
        <v>42370560</v>
      </c>
    </row>
    <row r="35" spans="1:17" ht="18.600000000000001">
      <c r="A35" s="92" t="s">
        <v>331</v>
      </c>
      <c r="B35" s="89"/>
      <c r="C35" s="89"/>
      <c r="D35" s="90"/>
      <c r="E35" s="91"/>
      <c r="F35" s="90"/>
      <c r="G35" s="92"/>
      <c r="H35" s="90"/>
      <c r="I35" s="92"/>
      <c r="J35" s="90"/>
      <c r="K35" s="92"/>
      <c r="L35" s="89"/>
      <c r="M35" s="90"/>
      <c r="N35" s="93"/>
      <c r="O35" s="92"/>
      <c r="P35" s="90"/>
      <c r="Q35" s="90"/>
    </row>
    <row r="36" spans="1:17" ht="18.600000000000001">
      <c r="A36" s="92" t="s">
        <v>332</v>
      </c>
      <c r="B36" s="106">
        <v>19568000</v>
      </c>
      <c r="C36" s="106">
        <v>9547600</v>
      </c>
      <c r="D36" s="107">
        <v>477000</v>
      </c>
      <c r="E36" s="108">
        <v>600000</v>
      </c>
      <c r="F36" s="107">
        <f>SUM(B36:E36)</f>
        <v>30192600</v>
      </c>
      <c r="G36" s="109">
        <v>2497800</v>
      </c>
      <c r="H36" s="107">
        <v>300000</v>
      </c>
      <c r="I36" s="109">
        <v>150000</v>
      </c>
      <c r="J36" s="107">
        <v>250000</v>
      </c>
      <c r="K36" s="109">
        <f>SUM(G36:J36)</f>
        <v>3197800</v>
      </c>
      <c r="L36" s="106">
        <v>270000</v>
      </c>
      <c r="M36" s="90">
        <v>1730000</v>
      </c>
      <c r="N36" s="110">
        <f>SUM(L36:M36)</f>
        <v>2000000</v>
      </c>
      <c r="O36" s="109">
        <v>950160</v>
      </c>
      <c r="P36" s="107">
        <v>0</v>
      </c>
      <c r="Q36" s="107">
        <f>SUM(F36,K36,N36,O36,P36)</f>
        <v>36340560</v>
      </c>
    </row>
    <row r="37" spans="1:17" ht="18.600000000000001">
      <c r="A37" s="92"/>
      <c r="B37" s="89"/>
      <c r="C37" s="89"/>
      <c r="D37" s="90"/>
      <c r="E37" s="91"/>
      <c r="F37" s="90"/>
      <c r="G37" s="92"/>
      <c r="H37" s="90"/>
      <c r="I37" s="92"/>
      <c r="J37" s="90"/>
      <c r="K37" s="92"/>
      <c r="L37" s="89"/>
      <c r="M37" s="90"/>
      <c r="N37" s="93"/>
      <c r="O37" s="92"/>
      <c r="P37" s="90"/>
      <c r="Q37" s="90"/>
    </row>
    <row r="38" spans="1:17" ht="18.600000000000001">
      <c r="A38" s="92" t="s">
        <v>333</v>
      </c>
      <c r="B38" s="89"/>
      <c r="C38" s="89"/>
      <c r="D38" s="90"/>
      <c r="E38" s="91"/>
      <c r="F38" s="90"/>
      <c r="G38" s="92"/>
      <c r="H38" s="90"/>
      <c r="I38" s="92"/>
      <c r="J38" s="90"/>
      <c r="K38" s="92"/>
      <c r="L38" s="89"/>
      <c r="M38" s="90"/>
      <c r="N38" s="93"/>
      <c r="O38" s="92"/>
      <c r="P38" s="90"/>
      <c r="Q38" s="90"/>
    </row>
    <row r="39" spans="1:17" ht="18.600000000000001">
      <c r="A39" s="92" t="s">
        <v>334</v>
      </c>
      <c r="B39" s="106">
        <v>3000000</v>
      </c>
      <c r="C39" s="89">
        <v>0</v>
      </c>
      <c r="D39" s="90">
        <v>0</v>
      </c>
      <c r="E39" s="91">
        <v>0</v>
      </c>
      <c r="F39" s="107">
        <f>SUM(B39:E39)</f>
        <v>3000000</v>
      </c>
      <c r="G39" s="107">
        <v>1500000</v>
      </c>
      <c r="H39" s="107">
        <v>400000</v>
      </c>
      <c r="I39" s="109">
        <v>1000000</v>
      </c>
      <c r="J39" s="107">
        <v>30000</v>
      </c>
      <c r="K39" s="109">
        <f>SUM(G39:J39)</f>
        <v>2930000</v>
      </c>
      <c r="L39" s="89">
        <v>0</v>
      </c>
      <c r="M39" s="90">
        <v>0</v>
      </c>
      <c r="N39" s="110">
        <f>SUM(L39:M39)</f>
        <v>0</v>
      </c>
      <c r="O39" s="109">
        <v>100000</v>
      </c>
      <c r="P39" s="90">
        <v>0</v>
      </c>
      <c r="Q39" s="107">
        <f>SUM(F39,K39,N39,O39,P39)</f>
        <v>6030000</v>
      </c>
    </row>
    <row r="40" spans="1:17" ht="18.600000000000001">
      <c r="A40" s="92"/>
      <c r="B40" s="89"/>
      <c r="C40" s="89"/>
      <c r="D40" s="90"/>
      <c r="E40" s="91"/>
      <c r="F40" s="90"/>
      <c r="G40" s="92"/>
      <c r="H40" s="90"/>
      <c r="I40" s="92"/>
      <c r="J40" s="90"/>
      <c r="K40" s="92"/>
      <c r="L40" s="89"/>
      <c r="M40" s="90"/>
      <c r="N40" s="93"/>
      <c r="O40" s="92"/>
      <c r="P40" s="90"/>
      <c r="Q40" s="90"/>
    </row>
    <row r="41" spans="1:17" ht="18.600000000000001">
      <c r="A41" s="88" t="s">
        <v>335</v>
      </c>
      <c r="B41" s="89"/>
      <c r="C41" s="89"/>
      <c r="D41" s="90"/>
      <c r="E41" s="91"/>
      <c r="F41" s="90"/>
      <c r="G41" s="92"/>
      <c r="H41" s="90"/>
      <c r="I41" s="92"/>
      <c r="J41" s="90"/>
      <c r="K41" s="92"/>
      <c r="L41" s="89"/>
      <c r="M41" s="90"/>
      <c r="N41" s="93"/>
      <c r="O41" s="92"/>
      <c r="P41" s="90"/>
      <c r="Q41" s="90"/>
    </row>
    <row r="42" spans="1:17" ht="18.600000000000001">
      <c r="A42" s="88" t="s">
        <v>336</v>
      </c>
      <c r="B42" s="89"/>
      <c r="C42" s="89"/>
      <c r="D42" s="90"/>
      <c r="E42" s="91"/>
      <c r="F42" s="90"/>
      <c r="G42" s="92"/>
      <c r="H42" s="90"/>
      <c r="I42" s="92"/>
      <c r="J42" s="90"/>
      <c r="K42" s="92"/>
      <c r="L42" s="89"/>
      <c r="M42" s="90"/>
      <c r="N42" s="93"/>
      <c r="O42" s="92"/>
      <c r="P42" s="90"/>
      <c r="Q42" s="90"/>
    </row>
    <row r="43" spans="1:17" ht="18.600000000000001">
      <c r="A43" s="92" t="s">
        <v>404</v>
      </c>
      <c r="B43" s="89">
        <v>0</v>
      </c>
      <c r="C43" s="89">
        <v>0</v>
      </c>
      <c r="D43" s="90">
        <v>0</v>
      </c>
      <c r="E43" s="91">
        <v>0</v>
      </c>
      <c r="F43" s="107">
        <f>SUM(B43:E43)</f>
        <v>0</v>
      </c>
      <c r="G43" s="92">
        <v>0</v>
      </c>
      <c r="H43" s="90">
        <v>0</v>
      </c>
      <c r="I43" s="92">
        <v>0</v>
      </c>
      <c r="J43" s="90">
        <v>0</v>
      </c>
      <c r="K43" s="109">
        <f>SUM(G43:J43)</f>
        <v>0</v>
      </c>
      <c r="L43" s="89">
        <v>0</v>
      </c>
      <c r="M43" s="90">
        <v>0</v>
      </c>
      <c r="N43" s="110">
        <f>SUM(L43:M43)</f>
        <v>0</v>
      </c>
      <c r="O43" s="92">
        <v>0</v>
      </c>
      <c r="P43" s="107">
        <v>100000</v>
      </c>
      <c r="Q43" s="107">
        <f>SUM(F43,K43,N43,O43,P43)</f>
        <v>100000</v>
      </c>
    </row>
    <row r="44" spans="1:17" ht="18.600000000000001">
      <c r="A44" s="92" t="s">
        <v>405</v>
      </c>
      <c r="B44" s="89"/>
      <c r="C44" s="89"/>
      <c r="D44" s="90"/>
      <c r="E44" s="91"/>
      <c r="F44" s="90"/>
      <c r="G44" s="92"/>
      <c r="H44" s="90"/>
      <c r="I44" s="92"/>
      <c r="J44" s="90"/>
      <c r="K44" s="92"/>
      <c r="L44" s="89"/>
      <c r="M44" s="90"/>
      <c r="N44" s="93"/>
      <c r="O44" s="92"/>
      <c r="P44" s="90"/>
      <c r="Q44" s="90"/>
    </row>
    <row r="45" spans="1:17" ht="18.600000000000001">
      <c r="A45" s="88" t="s">
        <v>337</v>
      </c>
      <c r="B45" s="89"/>
      <c r="C45" s="89"/>
      <c r="D45" s="90"/>
      <c r="E45" s="91"/>
      <c r="F45" s="90"/>
      <c r="G45" s="92"/>
      <c r="H45" s="90"/>
      <c r="I45" s="92"/>
      <c r="J45" s="90"/>
      <c r="K45" s="92"/>
      <c r="L45" s="89"/>
      <c r="M45" s="90"/>
      <c r="N45" s="93"/>
      <c r="O45" s="92"/>
      <c r="P45" s="90"/>
      <c r="Q45" s="90"/>
    </row>
    <row r="46" spans="1:17" ht="18.600000000000001">
      <c r="A46" s="92" t="s">
        <v>406</v>
      </c>
      <c r="B46" s="89">
        <v>0</v>
      </c>
      <c r="C46" s="89">
        <v>0</v>
      </c>
      <c r="D46" s="90">
        <v>0</v>
      </c>
      <c r="E46" s="91">
        <v>0</v>
      </c>
      <c r="F46" s="107">
        <f>SUM(B46:E46)</f>
        <v>0</v>
      </c>
      <c r="G46" s="92">
        <v>0</v>
      </c>
      <c r="H46" s="90">
        <v>0</v>
      </c>
      <c r="I46" s="92">
        <v>0</v>
      </c>
      <c r="J46" s="90">
        <v>0</v>
      </c>
      <c r="K46" s="109">
        <f>SUM(G46:J46)</f>
        <v>0</v>
      </c>
      <c r="L46" s="89">
        <v>0</v>
      </c>
      <c r="M46" s="90">
        <v>0</v>
      </c>
      <c r="N46" s="110">
        <f>SUM(L46:M46)</f>
        <v>0</v>
      </c>
      <c r="O46" s="109">
        <v>300000</v>
      </c>
      <c r="P46" s="107">
        <v>0</v>
      </c>
      <c r="Q46" s="107">
        <f>SUM(F46,K46,N46,O46,P46)</f>
        <v>300000</v>
      </c>
    </row>
    <row r="47" spans="1:17" ht="18.600000000000001">
      <c r="A47" s="92" t="s">
        <v>407</v>
      </c>
      <c r="B47" s="89"/>
      <c r="C47" s="89"/>
      <c r="D47" s="90"/>
      <c r="E47" s="91"/>
      <c r="F47" s="90"/>
      <c r="G47" s="92"/>
      <c r="H47" s="90"/>
      <c r="I47" s="92"/>
      <c r="J47" s="90"/>
      <c r="K47" s="92"/>
      <c r="L47" s="89"/>
      <c r="M47" s="90"/>
      <c r="N47" s="93"/>
      <c r="O47" s="92"/>
      <c r="P47" s="90"/>
      <c r="Q47" s="90"/>
    </row>
    <row r="48" spans="1:17" ht="21">
      <c r="A48" s="36"/>
      <c r="B48" s="94"/>
      <c r="C48" s="94"/>
      <c r="D48" s="95"/>
      <c r="E48" s="44"/>
      <c r="F48" s="95"/>
      <c r="G48" s="36"/>
      <c r="H48" s="95"/>
      <c r="I48" s="36"/>
      <c r="J48" s="95"/>
      <c r="K48" s="36"/>
      <c r="L48" s="41"/>
      <c r="M48" s="96"/>
      <c r="N48" s="42"/>
      <c r="P48" s="96"/>
      <c r="Q48" s="96"/>
    </row>
    <row r="49" spans="1:17" ht="21.6" thickBot="1">
      <c r="A49" s="97"/>
      <c r="B49" s="98"/>
      <c r="C49" s="98"/>
      <c r="D49" s="99"/>
      <c r="E49" s="97"/>
      <c r="F49" s="99"/>
      <c r="G49" s="97"/>
      <c r="H49" s="99"/>
      <c r="I49" s="97"/>
      <c r="J49" s="99"/>
      <c r="K49" s="97"/>
      <c r="L49" s="100"/>
      <c r="M49" s="101"/>
      <c r="N49" s="102"/>
      <c r="O49" s="103"/>
      <c r="P49" s="101"/>
      <c r="Q49" s="101"/>
    </row>
    <row r="50" spans="1:17" ht="21.6" thickTop="1" thickBot="1">
      <c r="A50" s="111" t="s">
        <v>316</v>
      </c>
      <c r="B50" s="112">
        <f>SUM(B34,B43,B46)</f>
        <v>22568000</v>
      </c>
      <c r="C50" s="112"/>
      <c r="D50" s="112">
        <f>SUM(D34,D43,D46)</f>
        <v>477000</v>
      </c>
      <c r="E50" s="112">
        <f>SUM(E34,E43,E46)</f>
        <v>600000</v>
      </c>
      <c r="F50" s="112">
        <f>SUM(F34,F43,F46)</f>
        <v>33192600</v>
      </c>
      <c r="G50" s="112">
        <f t="shared" ref="G50:Q50" si="2">SUM(G34,G43,G46)</f>
        <v>3997800</v>
      </c>
      <c r="H50" s="112">
        <f t="shared" si="2"/>
        <v>700000</v>
      </c>
      <c r="I50" s="112">
        <f t="shared" si="2"/>
        <v>1150000</v>
      </c>
      <c r="J50" s="112">
        <f t="shared" si="2"/>
        <v>280000</v>
      </c>
      <c r="K50" s="112">
        <f t="shared" si="2"/>
        <v>6127800</v>
      </c>
      <c r="L50" s="112">
        <f t="shared" si="2"/>
        <v>270000</v>
      </c>
      <c r="M50" s="112">
        <f t="shared" si="2"/>
        <v>1730000</v>
      </c>
      <c r="N50" s="112">
        <f t="shared" si="2"/>
        <v>2000000</v>
      </c>
      <c r="O50" s="112">
        <f t="shared" si="2"/>
        <v>1350160</v>
      </c>
      <c r="P50" s="112">
        <f t="shared" si="2"/>
        <v>100000</v>
      </c>
      <c r="Q50" s="113">
        <f t="shared" si="2"/>
        <v>42770560</v>
      </c>
    </row>
    <row r="51" spans="1:17" ht="21.75" customHeight="1" thickTop="1"/>
    <row r="52" spans="1:17" ht="21.75" customHeight="1"/>
    <row r="53" spans="1:17" ht="21.75" customHeight="1"/>
    <row r="54" spans="1:17" ht="21.75" customHeight="1"/>
    <row r="55" spans="1:17" ht="21.75" customHeight="1"/>
    <row r="56" spans="1:17" ht="21.75" customHeight="1"/>
  </sheetData>
  <mergeCells count="19">
    <mergeCell ref="A27:Q27"/>
    <mergeCell ref="A28:Q28"/>
    <mergeCell ref="A29:Q29"/>
    <mergeCell ref="A31:A32"/>
    <mergeCell ref="B31:F31"/>
    <mergeCell ref="G31:K31"/>
    <mergeCell ref="L31:N31"/>
    <mergeCell ref="Q31:Q32"/>
    <mergeCell ref="O31:O32"/>
    <mergeCell ref="P31:P32"/>
    <mergeCell ref="A1:Q1"/>
    <mergeCell ref="A2:Q2"/>
    <mergeCell ref="A4:A5"/>
    <mergeCell ref="B4:F4"/>
    <mergeCell ref="G4:K4"/>
    <mergeCell ref="L4:N4"/>
    <mergeCell ref="Q4:Q5"/>
    <mergeCell ref="O4:O5"/>
    <mergeCell ref="P4:P5"/>
  </mergeCells>
  <phoneticPr fontId="2" type="noConversion"/>
  <printOptions horizontalCentered="1"/>
  <pageMargins left="0" right="0" top="0.59055118110236204" bottom="0.59055118110236204" header="0.31496062992126" footer="0.31496062992126"/>
  <pageSetup paperSize="9" scale="95" orientation="landscape" r:id="rId1"/>
  <headerFooter alignWithMargins="0"/>
  <rowBreaks count="1" manualBreakCount="1">
    <brk id="26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L70"/>
  <sheetViews>
    <sheetView view="pageBreakPreview" zoomScaleNormal="75" zoomScaleSheetLayoutView="100" workbookViewId="0">
      <selection activeCell="F5" sqref="F5"/>
    </sheetView>
  </sheetViews>
  <sheetFormatPr defaultColWidth="9.109375" defaultRowHeight="21"/>
  <cols>
    <col min="1" max="1" width="30.109375" style="36" customWidth="1"/>
    <col min="2" max="2" width="26.5546875" style="36" customWidth="1"/>
    <col min="3" max="3" width="29.109375" style="36" customWidth="1"/>
    <col min="4" max="4" width="8.88671875" style="36" customWidth="1"/>
    <col min="5" max="5" width="14.44140625" style="36" customWidth="1"/>
    <col min="6" max="6" width="13.44140625" style="36" customWidth="1"/>
    <col min="7" max="7" width="13.5546875" style="36" customWidth="1"/>
    <col min="8" max="16384" width="9.109375" style="1"/>
  </cols>
  <sheetData>
    <row r="1" spans="1:7">
      <c r="A1" s="474" t="s">
        <v>397</v>
      </c>
      <c r="B1" s="474"/>
      <c r="C1" s="474"/>
      <c r="D1" s="474"/>
      <c r="E1" s="474"/>
      <c r="F1" s="474"/>
    </row>
    <row r="2" spans="1:7">
      <c r="E2" s="479"/>
      <c r="F2" s="479"/>
      <c r="G2" s="479"/>
    </row>
    <row r="3" spans="1:7" ht="21" customHeight="1">
      <c r="A3" s="477" t="s">
        <v>40</v>
      </c>
      <c r="B3" s="477" t="s">
        <v>41</v>
      </c>
      <c r="C3" s="477" t="s">
        <v>42</v>
      </c>
      <c r="D3" s="475" t="s">
        <v>43</v>
      </c>
      <c r="E3" s="476"/>
      <c r="F3" s="477" t="s">
        <v>531</v>
      </c>
      <c r="G3" s="480" t="s">
        <v>44</v>
      </c>
    </row>
    <row r="4" spans="1:7" ht="21.6" thickBot="1">
      <c r="A4" s="478"/>
      <c r="B4" s="478"/>
      <c r="C4" s="478"/>
      <c r="D4" s="114" t="s">
        <v>45</v>
      </c>
      <c r="E4" s="115" t="s">
        <v>46</v>
      </c>
      <c r="F4" s="478"/>
      <c r="G4" s="481"/>
    </row>
    <row r="5" spans="1:7" ht="22.2" thickTop="1" thickBot="1">
      <c r="A5" s="116" t="s">
        <v>38</v>
      </c>
      <c r="B5" s="117"/>
      <c r="C5" s="117"/>
      <c r="D5" s="118"/>
      <c r="E5" s="118"/>
      <c r="F5" s="119"/>
      <c r="G5" s="120"/>
    </row>
    <row r="6" spans="1:7" ht="21.6" thickTop="1">
      <c r="A6" s="121"/>
      <c r="B6" s="121"/>
      <c r="C6" s="121"/>
      <c r="D6" s="122"/>
      <c r="E6" s="123"/>
      <c r="F6" s="124"/>
      <c r="G6" s="123"/>
    </row>
    <row r="7" spans="1:7">
      <c r="A7" s="125"/>
      <c r="B7" s="125"/>
      <c r="C7" s="125"/>
      <c r="D7" s="126"/>
      <c r="E7" s="127"/>
      <c r="F7" s="128"/>
      <c r="G7" s="127"/>
    </row>
    <row r="8" spans="1:7">
      <c r="A8" s="125"/>
      <c r="B8" s="125"/>
      <c r="C8" s="125"/>
      <c r="D8" s="126"/>
      <c r="E8" s="127"/>
      <c r="F8" s="127"/>
      <c r="G8" s="127"/>
    </row>
    <row r="9" spans="1:7">
      <c r="A9" s="125"/>
      <c r="B9" s="125"/>
      <c r="C9" s="125"/>
      <c r="D9" s="126"/>
      <c r="E9" s="127"/>
      <c r="F9" s="127"/>
      <c r="G9" s="127"/>
    </row>
    <row r="10" spans="1:7">
      <c r="A10" s="125"/>
      <c r="B10" s="125"/>
      <c r="C10" s="125"/>
      <c r="D10" s="126"/>
      <c r="E10" s="127"/>
      <c r="F10" s="127"/>
      <c r="G10" s="127"/>
    </row>
    <row r="11" spans="1:7">
      <c r="A11" s="125"/>
      <c r="B11" s="125"/>
      <c r="C11" s="125"/>
      <c r="D11" s="126"/>
      <c r="E11" s="127"/>
      <c r="F11" s="127"/>
      <c r="G11" s="127"/>
    </row>
    <row r="12" spans="1:7">
      <c r="A12" s="125"/>
      <c r="B12" s="125"/>
      <c r="C12" s="125"/>
      <c r="D12" s="126"/>
      <c r="E12" s="127"/>
      <c r="F12" s="127"/>
      <c r="G12" s="127"/>
    </row>
    <row r="13" spans="1:7">
      <c r="A13" s="125"/>
      <c r="B13" s="125"/>
      <c r="C13" s="125"/>
      <c r="D13" s="126"/>
      <c r="E13" s="127"/>
      <c r="F13" s="127"/>
      <c r="G13" s="127"/>
    </row>
    <row r="14" spans="1:7">
      <c r="A14" s="125"/>
      <c r="B14" s="125"/>
      <c r="C14" s="125"/>
      <c r="D14" s="126"/>
      <c r="E14" s="127"/>
      <c r="F14" s="127"/>
      <c r="G14" s="127"/>
    </row>
    <row r="15" spans="1:7">
      <c r="A15" s="125"/>
      <c r="B15" s="125"/>
      <c r="C15" s="125"/>
      <c r="D15" s="126"/>
      <c r="E15" s="127"/>
      <c r="F15" s="127"/>
      <c r="G15" s="127"/>
    </row>
    <row r="16" spans="1:7">
      <c r="A16" s="125"/>
      <c r="B16" s="125"/>
      <c r="C16" s="125"/>
      <c r="D16" s="126"/>
      <c r="E16" s="127"/>
      <c r="F16" s="127"/>
      <c r="G16" s="127"/>
    </row>
    <row r="17" spans="1:12">
      <c r="A17" s="125"/>
      <c r="B17" s="125"/>
      <c r="C17" s="125"/>
      <c r="D17" s="126"/>
      <c r="E17" s="127"/>
      <c r="F17" s="127"/>
      <c r="G17" s="127"/>
    </row>
    <row r="18" spans="1:12">
      <c r="A18" s="129"/>
      <c r="B18" s="129"/>
      <c r="C18" s="130"/>
      <c r="D18" s="126"/>
      <c r="E18" s="127"/>
      <c r="F18" s="128"/>
      <c r="G18" s="127"/>
    </row>
    <row r="19" spans="1:12">
      <c r="A19" s="125"/>
      <c r="B19" s="125"/>
      <c r="C19" s="130"/>
      <c r="D19" s="131"/>
      <c r="E19" s="125"/>
      <c r="F19" s="125"/>
      <c r="G19" s="125"/>
    </row>
    <row r="20" spans="1:12">
      <c r="A20" s="125"/>
      <c r="B20" s="125"/>
      <c r="C20" s="130"/>
      <c r="D20" s="131"/>
      <c r="E20" s="125"/>
      <c r="F20" s="125"/>
      <c r="G20" s="125"/>
    </row>
    <row r="21" spans="1:12">
      <c r="A21" s="125"/>
      <c r="B21" s="125"/>
      <c r="C21" s="130"/>
      <c r="D21" s="131"/>
      <c r="E21" s="125"/>
      <c r="F21" s="125"/>
      <c r="G21" s="125"/>
    </row>
    <row r="22" spans="1:12">
      <c r="A22" s="125"/>
      <c r="B22" s="125"/>
      <c r="C22" s="130"/>
      <c r="D22" s="131"/>
      <c r="E22" s="125"/>
      <c r="F22" s="125"/>
      <c r="G22" s="125"/>
    </row>
    <row r="23" spans="1:12" ht="21.6" thickBot="1">
      <c r="A23" s="132"/>
      <c r="B23" s="132"/>
      <c r="C23" s="133"/>
      <c r="D23" s="134"/>
      <c r="E23" s="132"/>
      <c r="F23" s="132"/>
      <c r="G23" s="132"/>
    </row>
    <row r="24" spans="1:12" ht="23.25" customHeight="1" thickTop="1">
      <c r="A24" s="472"/>
      <c r="B24" s="472"/>
      <c r="C24" s="472"/>
      <c r="D24" s="472"/>
      <c r="E24" s="472"/>
      <c r="F24" s="472"/>
      <c r="G24" s="472"/>
    </row>
    <row r="25" spans="1:12" ht="28.5" customHeight="1">
      <c r="A25" s="473" t="s">
        <v>394</v>
      </c>
      <c r="B25" s="473"/>
      <c r="C25" s="473"/>
      <c r="D25" s="473"/>
      <c r="E25" s="473"/>
      <c r="F25" s="473"/>
      <c r="G25" s="473"/>
    </row>
    <row r="26" spans="1:12">
      <c r="A26" s="474" t="s">
        <v>397</v>
      </c>
      <c r="B26" s="474"/>
      <c r="C26" s="474"/>
      <c r="D26" s="474"/>
      <c r="E26" s="474"/>
      <c r="F26" s="474"/>
    </row>
    <row r="27" spans="1:12" ht="23.25" customHeight="1">
      <c r="E27" s="479"/>
      <c r="F27" s="479"/>
      <c r="G27" s="479"/>
    </row>
    <row r="28" spans="1:12" ht="21" customHeight="1">
      <c r="A28" s="477" t="s">
        <v>339</v>
      </c>
      <c r="B28" s="477" t="s">
        <v>342</v>
      </c>
      <c r="C28" s="477" t="s">
        <v>42</v>
      </c>
      <c r="D28" s="475" t="s">
        <v>43</v>
      </c>
      <c r="E28" s="476"/>
      <c r="F28" s="477" t="s">
        <v>523</v>
      </c>
      <c r="G28" s="480" t="s">
        <v>44</v>
      </c>
    </row>
    <row r="29" spans="1:12" ht="21.6" thickBot="1">
      <c r="A29" s="478"/>
      <c r="B29" s="478"/>
      <c r="C29" s="478"/>
      <c r="D29" s="114" t="s">
        <v>45</v>
      </c>
      <c r="E29" s="115" t="s">
        <v>46</v>
      </c>
      <c r="F29" s="478"/>
      <c r="G29" s="481"/>
    </row>
    <row r="30" spans="1:12" ht="22.2" thickTop="1" thickBot="1">
      <c r="A30" s="116" t="s">
        <v>38</v>
      </c>
      <c r="B30" s="117"/>
      <c r="C30" s="117"/>
      <c r="D30" s="118"/>
      <c r="E30" s="118"/>
      <c r="F30" s="119">
        <f>F33+F42</f>
        <v>39863930</v>
      </c>
      <c r="G30" s="120">
        <v>0</v>
      </c>
    </row>
    <row r="31" spans="1:12" ht="21.6" thickTop="1">
      <c r="A31" s="121" t="s">
        <v>340</v>
      </c>
      <c r="B31" s="121" t="s">
        <v>345</v>
      </c>
      <c r="C31" s="121"/>
      <c r="D31" s="122"/>
      <c r="E31" s="123"/>
      <c r="F31" s="124"/>
      <c r="G31" s="123"/>
    </row>
    <row r="32" spans="1:12">
      <c r="A32" s="125" t="s">
        <v>341</v>
      </c>
      <c r="B32" s="125" t="s">
        <v>346</v>
      </c>
      <c r="C32" s="125"/>
      <c r="D32" s="126"/>
      <c r="E32" s="127"/>
      <c r="F32" s="128"/>
      <c r="G32" s="127"/>
      <c r="I32" s="9"/>
      <c r="J32" s="9"/>
      <c r="K32" s="9"/>
      <c r="L32" s="9"/>
    </row>
    <row r="33" spans="1:12">
      <c r="A33" s="125"/>
      <c r="B33" s="125" t="s">
        <v>47</v>
      </c>
      <c r="C33" s="125" t="s">
        <v>48</v>
      </c>
      <c r="D33" s="126"/>
      <c r="E33" s="127"/>
      <c r="F33" s="127">
        <v>28264260</v>
      </c>
      <c r="G33" s="127">
        <v>0</v>
      </c>
      <c r="I33" s="9"/>
      <c r="J33" s="9"/>
      <c r="K33" s="9"/>
      <c r="L33" s="9"/>
    </row>
    <row r="34" spans="1:12">
      <c r="A34" s="125"/>
      <c r="B34" s="125" t="s">
        <v>343</v>
      </c>
      <c r="C34" s="125" t="s">
        <v>49</v>
      </c>
      <c r="D34" s="126"/>
      <c r="E34" s="127"/>
      <c r="F34" s="127"/>
      <c r="G34" s="127"/>
      <c r="I34" s="9"/>
      <c r="J34" s="9"/>
      <c r="K34" s="9"/>
      <c r="L34" s="9"/>
    </row>
    <row r="35" spans="1:12">
      <c r="A35" s="125"/>
      <c r="B35" s="125" t="s">
        <v>344</v>
      </c>
      <c r="C35" s="125" t="s">
        <v>50</v>
      </c>
      <c r="D35" s="126" t="s">
        <v>51</v>
      </c>
      <c r="E35" s="127">
        <v>89100</v>
      </c>
      <c r="F35" s="127"/>
      <c r="G35" s="127"/>
      <c r="I35" s="9"/>
      <c r="J35" s="9"/>
      <c r="K35" s="9"/>
      <c r="L35" s="9"/>
    </row>
    <row r="36" spans="1:12">
      <c r="A36" s="125"/>
      <c r="B36" s="125" t="s">
        <v>52</v>
      </c>
      <c r="C36" s="125" t="s">
        <v>53</v>
      </c>
      <c r="D36" s="126" t="s">
        <v>51</v>
      </c>
      <c r="E36" s="127">
        <v>5450</v>
      </c>
      <c r="F36" s="127"/>
      <c r="G36" s="127"/>
      <c r="I36" s="9"/>
      <c r="J36" s="9"/>
      <c r="K36" s="9"/>
      <c r="L36" s="9"/>
    </row>
    <row r="37" spans="1:12">
      <c r="A37" s="125"/>
      <c r="B37" s="125" t="s">
        <v>54</v>
      </c>
      <c r="C37" s="125" t="s">
        <v>55</v>
      </c>
      <c r="D37" s="126" t="s">
        <v>51</v>
      </c>
      <c r="E37" s="127">
        <v>350</v>
      </c>
      <c r="F37" s="127"/>
      <c r="G37" s="127"/>
      <c r="I37" s="9"/>
      <c r="J37" s="9"/>
      <c r="K37" s="9"/>
      <c r="L37" s="9"/>
    </row>
    <row r="38" spans="1:12">
      <c r="A38" s="125"/>
      <c r="B38" s="125"/>
      <c r="C38" s="125" t="s">
        <v>347</v>
      </c>
      <c r="D38" s="126"/>
      <c r="E38" s="127"/>
      <c r="F38" s="127"/>
      <c r="G38" s="127"/>
      <c r="I38" s="9"/>
      <c r="J38" s="9"/>
      <c r="K38" s="9"/>
      <c r="L38" s="9"/>
    </row>
    <row r="39" spans="1:12">
      <c r="A39" s="125"/>
      <c r="B39" s="125"/>
      <c r="C39" s="125" t="s">
        <v>50</v>
      </c>
      <c r="D39" s="126" t="s">
        <v>51</v>
      </c>
      <c r="E39" s="127">
        <v>8880</v>
      </c>
      <c r="F39" s="127"/>
      <c r="G39" s="127"/>
      <c r="I39" s="9"/>
      <c r="J39" s="9"/>
      <c r="K39" s="9"/>
      <c r="L39" s="9"/>
    </row>
    <row r="40" spans="1:12">
      <c r="A40" s="125"/>
      <c r="B40" s="125"/>
      <c r="C40" s="125" t="s">
        <v>53</v>
      </c>
      <c r="D40" s="126" t="s">
        <v>51</v>
      </c>
      <c r="E40" s="127">
        <v>4142</v>
      </c>
      <c r="F40" s="127"/>
      <c r="G40" s="127"/>
      <c r="I40" s="9"/>
      <c r="J40" s="9"/>
      <c r="K40" s="9"/>
      <c r="L40" s="9"/>
    </row>
    <row r="41" spans="1:12">
      <c r="A41" s="125"/>
      <c r="B41" s="125"/>
      <c r="C41" s="125" t="s">
        <v>55</v>
      </c>
      <c r="D41" s="126" t="s">
        <v>51</v>
      </c>
      <c r="E41" s="127">
        <v>18</v>
      </c>
      <c r="F41" s="127"/>
      <c r="G41" s="127"/>
      <c r="I41" s="9"/>
      <c r="J41" s="9"/>
      <c r="K41" s="9"/>
      <c r="L41" s="9"/>
    </row>
    <row r="42" spans="1:12">
      <c r="A42" s="125"/>
      <c r="B42" s="125"/>
      <c r="C42" s="125" t="s">
        <v>56</v>
      </c>
      <c r="D42" s="126"/>
      <c r="E42" s="127"/>
      <c r="F42" s="127">
        <v>11599670</v>
      </c>
      <c r="G42" s="127">
        <v>0</v>
      </c>
      <c r="I42" s="9"/>
      <c r="J42" s="9"/>
      <c r="K42" s="9"/>
      <c r="L42" s="9"/>
    </row>
    <row r="43" spans="1:12">
      <c r="A43" s="129"/>
      <c r="B43" s="129"/>
      <c r="C43" s="130" t="s">
        <v>57</v>
      </c>
      <c r="D43" s="126"/>
      <c r="E43" s="127"/>
      <c r="F43" s="128"/>
      <c r="G43" s="127"/>
      <c r="I43" s="10"/>
      <c r="J43" s="9"/>
      <c r="K43" s="9"/>
      <c r="L43" s="9"/>
    </row>
    <row r="44" spans="1:12">
      <c r="A44" s="125"/>
      <c r="B44" s="125"/>
      <c r="C44" s="130" t="s">
        <v>58</v>
      </c>
      <c r="D44" s="131" t="s">
        <v>7</v>
      </c>
      <c r="E44" s="125">
        <v>100</v>
      </c>
      <c r="F44" s="125"/>
      <c r="G44" s="125"/>
      <c r="I44" s="9"/>
      <c r="J44" s="9"/>
      <c r="K44" s="9"/>
      <c r="L44" s="9"/>
    </row>
    <row r="45" spans="1:12">
      <c r="A45" s="125"/>
      <c r="B45" s="125"/>
      <c r="C45" s="130" t="s">
        <v>59</v>
      </c>
      <c r="D45" s="131" t="s">
        <v>7</v>
      </c>
      <c r="E45" s="125">
        <v>100</v>
      </c>
      <c r="F45" s="125"/>
      <c r="G45" s="125"/>
      <c r="I45" s="9"/>
      <c r="J45" s="9"/>
      <c r="K45" s="9"/>
      <c r="L45" s="9"/>
    </row>
    <row r="46" spans="1:12">
      <c r="A46" s="125"/>
      <c r="B46" s="125"/>
      <c r="C46" s="130" t="s">
        <v>60</v>
      </c>
      <c r="D46" s="131" t="s">
        <v>7</v>
      </c>
      <c r="E46" s="125">
        <v>100</v>
      </c>
      <c r="F46" s="125"/>
      <c r="G46" s="125"/>
      <c r="I46" s="9"/>
      <c r="J46" s="9"/>
      <c r="K46" s="9"/>
      <c r="L46" s="9"/>
    </row>
    <row r="47" spans="1:12">
      <c r="A47" s="125"/>
      <c r="B47" s="125"/>
      <c r="C47" s="130" t="s">
        <v>61</v>
      </c>
      <c r="D47" s="131" t="s">
        <v>7</v>
      </c>
      <c r="E47" s="125">
        <v>100</v>
      </c>
      <c r="F47" s="125"/>
      <c r="G47" s="125"/>
      <c r="I47" s="9"/>
      <c r="J47" s="9"/>
      <c r="K47" s="9"/>
      <c r="L47" s="9"/>
    </row>
    <row r="48" spans="1:12">
      <c r="A48" s="135"/>
      <c r="B48" s="135"/>
      <c r="C48" s="136" t="s">
        <v>62</v>
      </c>
      <c r="D48" s="137" t="s">
        <v>7</v>
      </c>
      <c r="E48" s="135">
        <v>100</v>
      </c>
      <c r="F48" s="135"/>
      <c r="G48" s="135"/>
      <c r="I48" s="9"/>
      <c r="J48" s="9"/>
      <c r="K48" s="9"/>
      <c r="L48" s="9"/>
    </row>
    <row r="49" spans="1:12">
      <c r="A49" s="44"/>
      <c r="B49" s="44"/>
      <c r="C49" s="43"/>
      <c r="D49" s="138"/>
      <c r="E49" s="44"/>
      <c r="F49" s="44"/>
      <c r="G49" s="44"/>
      <c r="H49" s="9"/>
    </row>
    <row r="50" spans="1:12">
      <c r="A50" s="139"/>
      <c r="B50" s="139"/>
      <c r="C50" s="139"/>
      <c r="D50" s="139"/>
      <c r="E50" s="139"/>
      <c r="F50" s="139"/>
      <c r="G50" s="44"/>
      <c r="H50" s="9"/>
      <c r="I50" s="9"/>
    </row>
    <row r="51" spans="1:12">
      <c r="A51" s="44"/>
      <c r="B51" s="44"/>
      <c r="C51" s="44"/>
      <c r="D51" s="44"/>
      <c r="E51" s="140"/>
      <c r="F51" s="140"/>
      <c r="G51" s="140"/>
      <c r="H51" s="9"/>
      <c r="I51" s="9"/>
    </row>
    <row r="52" spans="1:12">
      <c r="A52" s="141"/>
      <c r="B52" s="141"/>
      <c r="C52" s="141"/>
      <c r="D52" s="141"/>
      <c r="E52" s="141"/>
      <c r="F52" s="141"/>
      <c r="G52" s="141"/>
      <c r="H52" s="9"/>
      <c r="I52" s="9"/>
    </row>
    <row r="53" spans="1:12">
      <c r="A53" s="141"/>
      <c r="B53" s="141"/>
      <c r="C53" s="141"/>
      <c r="D53" s="141"/>
      <c r="E53" s="141"/>
      <c r="F53" s="141"/>
      <c r="G53" s="141"/>
      <c r="H53" s="9"/>
      <c r="I53" s="9"/>
    </row>
    <row r="54" spans="1:12">
      <c r="A54" s="142"/>
      <c r="B54" s="44"/>
      <c r="C54" s="44"/>
      <c r="D54" s="143"/>
      <c r="E54" s="143"/>
      <c r="F54" s="144"/>
      <c r="G54" s="144"/>
      <c r="H54" s="9"/>
      <c r="I54" s="9"/>
      <c r="J54" s="9"/>
      <c r="K54" s="9"/>
      <c r="L54" s="9"/>
    </row>
    <row r="55" spans="1:12">
      <c r="A55" s="44"/>
      <c r="B55" s="44"/>
      <c r="C55" s="44"/>
      <c r="D55" s="145"/>
      <c r="E55" s="146"/>
      <c r="F55" s="146"/>
      <c r="G55" s="146"/>
      <c r="H55" s="9"/>
      <c r="I55" s="9"/>
      <c r="J55" s="9"/>
      <c r="K55" s="9"/>
      <c r="L55" s="9"/>
    </row>
    <row r="56" spans="1:12">
      <c r="A56" s="44"/>
      <c r="B56" s="44"/>
      <c r="C56" s="44"/>
      <c r="D56" s="145"/>
      <c r="E56" s="146"/>
      <c r="F56" s="146"/>
      <c r="G56" s="146"/>
      <c r="H56" s="9"/>
      <c r="I56" s="9"/>
      <c r="J56" s="9"/>
      <c r="K56" s="9"/>
      <c r="L56" s="9"/>
    </row>
    <row r="57" spans="1:12">
      <c r="A57" s="44"/>
      <c r="B57" s="44"/>
      <c r="C57" s="44"/>
      <c r="D57" s="145"/>
      <c r="E57" s="146"/>
      <c r="F57" s="146"/>
      <c r="G57" s="146"/>
      <c r="H57" s="9"/>
      <c r="I57" s="9"/>
      <c r="J57" s="9"/>
      <c r="K57" s="9"/>
      <c r="L57" s="9"/>
    </row>
    <row r="58" spans="1:12">
      <c r="A58" s="44"/>
      <c r="B58" s="44"/>
      <c r="C58" s="44"/>
      <c r="D58" s="145"/>
      <c r="E58" s="146"/>
      <c r="F58" s="146"/>
      <c r="G58" s="146"/>
      <c r="H58" s="9"/>
      <c r="I58" s="9"/>
      <c r="J58" s="9"/>
      <c r="K58" s="9"/>
      <c r="L58" s="9"/>
    </row>
    <row r="59" spans="1:12">
      <c r="A59" s="44"/>
      <c r="B59" s="44"/>
      <c r="C59" s="44"/>
      <c r="D59" s="145"/>
      <c r="E59" s="146"/>
      <c r="F59" s="146"/>
      <c r="G59" s="146"/>
      <c r="H59" s="9"/>
      <c r="I59" s="9"/>
      <c r="J59" s="9"/>
      <c r="K59" s="9"/>
      <c r="L59" s="9"/>
    </row>
    <row r="60" spans="1:12">
      <c r="A60" s="44"/>
      <c r="B60" s="44"/>
      <c r="C60" s="44"/>
      <c r="D60" s="145"/>
      <c r="E60" s="146"/>
      <c r="F60" s="146"/>
      <c r="G60" s="146"/>
      <c r="H60" s="9"/>
      <c r="I60" s="9"/>
      <c r="J60" s="9"/>
      <c r="K60" s="9"/>
      <c r="L60" s="9"/>
    </row>
    <row r="61" spans="1:12">
      <c r="A61" s="44"/>
      <c r="B61" s="44"/>
      <c r="C61" s="44"/>
      <c r="D61" s="145"/>
      <c r="E61" s="146"/>
      <c r="F61" s="146"/>
      <c r="G61" s="146"/>
      <c r="H61" s="9"/>
      <c r="I61" s="9"/>
      <c r="J61" s="9"/>
      <c r="K61" s="9"/>
      <c r="L61" s="9"/>
    </row>
    <row r="62" spans="1:12">
      <c r="A62" s="44"/>
      <c r="B62" s="44"/>
      <c r="C62" s="44"/>
      <c r="D62" s="145"/>
      <c r="E62" s="146"/>
      <c r="F62" s="146"/>
      <c r="G62" s="146"/>
      <c r="H62" s="9"/>
      <c r="I62" s="9"/>
      <c r="J62" s="9"/>
      <c r="K62" s="9"/>
      <c r="L62" s="9"/>
    </row>
    <row r="63" spans="1:12">
      <c r="A63" s="44"/>
      <c r="B63" s="44"/>
      <c r="C63" s="44"/>
      <c r="D63" s="145"/>
      <c r="E63" s="146"/>
      <c r="F63" s="146"/>
      <c r="G63" s="146"/>
      <c r="H63" s="9"/>
      <c r="I63" s="9"/>
      <c r="J63" s="9"/>
      <c r="K63" s="9"/>
      <c r="L63" s="9"/>
    </row>
    <row r="64" spans="1:12">
      <c r="A64" s="44"/>
      <c r="B64" s="44"/>
      <c r="C64" s="44"/>
      <c r="D64" s="145"/>
      <c r="E64" s="146"/>
      <c r="F64" s="146"/>
      <c r="G64" s="146"/>
      <c r="H64" s="9"/>
      <c r="I64" s="9"/>
      <c r="J64" s="9"/>
      <c r="K64" s="9"/>
      <c r="L64" s="9"/>
    </row>
    <row r="65" spans="1:12">
      <c r="A65" s="44"/>
      <c r="B65" s="44"/>
      <c r="C65" s="44"/>
      <c r="D65" s="145"/>
      <c r="E65" s="146"/>
      <c r="F65" s="146"/>
      <c r="G65" s="146"/>
      <c r="H65" s="9"/>
      <c r="I65" s="9"/>
      <c r="J65" s="9"/>
      <c r="K65" s="9"/>
      <c r="L65" s="9"/>
    </row>
    <row r="66" spans="1:12">
      <c r="A66" s="44"/>
      <c r="B66" s="44"/>
      <c r="C66" s="44"/>
      <c r="D66" s="145"/>
      <c r="E66" s="146"/>
      <c r="F66" s="146"/>
      <c r="G66" s="146"/>
      <c r="H66" s="9"/>
      <c r="I66" s="9"/>
      <c r="J66" s="9"/>
      <c r="K66" s="9"/>
      <c r="L66" s="9"/>
    </row>
    <row r="67" spans="1:12">
      <c r="A67" s="147"/>
      <c r="B67" s="147"/>
      <c r="C67" s="43"/>
      <c r="D67" s="145"/>
      <c r="E67" s="146"/>
      <c r="F67" s="146"/>
      <c r="G67" s="146"/>
      <c r="H67" s="9"/>
      <c r="I67" s="9"/>
      <c r="J67" s="9"/>
      <c r="K67" s="9"/>
      <c r="L67" s="9"/>
    </row>
    <row r="68" spans="1:12">
      <c r="A68" s="44"/>
      <c r="B68" s="44"/>
      <c r="C68" s="43"/>
      <c r="D68" s="138"/>
      <c r="E68" s="148"/>
      <c r="F68" s="44"/>
      <c r="G68" s="44"/>
      <c r="H68" s="9"/>
      <c r="I68" s="9"/>
      <c r="J68" s="9"/>
      <c r="K68" s="9"/>
      <c r="L68" s="9"/>
    </row>
    <row r="69" spans="1:12">
      <c r="A69" s="44"/>
      <c r="B69" s="44"/>
      <c r="C69" s="43"/>
      <c r="D69" s="138"/>
      <c r="E69" s="44"/>
      <c r="F69" s="44"/>
      <c r="G69" s="44"/>
      <c r="H69" s="9"/>
      <c r="I69" s="9"/>
      <c r="J69" s="9"/>
      <c r="K69" s="9"/>
      <c r="L69" s="9"/>
    </row>
    <row r="70" spans="1:12">
      <c r="A70" s="44"/>
      <c r="B70" s="44"/>
      <c r="C70" s="44"/>
      <c r="D70" s="44"/>
      <c r="E70" s="44"/>
      <c r="F70" s="44"/>
      <c r="G70" s="44"/>
      <c r="H70" s="9"/>
      <c r="I70" s="9"/>
    </row>
  </sheetData>
  <mergeCells count="18">
    <mergeCell ref="A26:F26"/>
    <mergeCell ref="E27:G27"/>
    <mergeCell ref="A28:A29"/>
    <mergeCell ref="B28:B29"/>
    <mergeCell ref="C28:C29"/>
    <mergeCell ref="D28:E28"/>
    <mergeCell ref="F28:F29"/>
    <mergeCell ref="G28:G29"/>
    <mergeCell ref="A24:G24"/>
    <mergeCell ref="A25:G25"/>
    <mergeCell ref="A1:F1"/>
    <mergeCell ref="D3:E3"/>
    <mergeCell ref="F3:F4"/>
    <mergeCell ref="E2:G2"/>
    <mergeCell ref="G3:G4"/>
    <mergeCell ref="A3:A4"/>
    <mergeCell ref="B3:B4"/>
    <mergeCell ref="C3:C4"/>
  </mergeCells>
  <phoneticPr fontId="2" type="noConversion"/>
  <pageMargins left="0.74803149606299213" right="0.43307086614173229" top="0.70866141732283472" bottom="0.59055118110236227" header="0.51181102362204722" footer="0.43307086614173229"/>
  <pageSetup paperSize="9" firstPageNumber="4" orientation="landscape" useFirstPageNumber="1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67"/>
  <sheetViews>
    <sheetView view="pageBreakPreview" zoomScaleNormal="100" zoomScaleSheetLayoutView="100" workbookViewId="0">
      <selection activeCell="F32" sqref="F32"/>
    </sheetView>
  </sheetViews>
  <sheetFormatPr defaultRowHeight="15.6"/>
  <cols>
    <col min="1" max="1" width="50" style="35" customWidth="1"/>
    <col min="2" max="4" width="11.6640625" style="35" customWidth="1"/>
  </cols>
  <sheetData>
    <row r="1" spans="1:4" ht="21">
      <c r="A1" s="474" t="s">
        <v>535</v>
      </c>
      <c r="B1" s="474"/>
      <c r="C1" s="474"/>
      <c r="D1" s="474"/>
    </row>
    <row r="2" spans="1:4" ht="21">
      <c r="A2" s="36"/>
      <c r="B2" s="36"/>
      <c r="C2" s="36"/>
      <c r="D2" s="36"/>
    </row>
    <row r="3" spans="1:4" s="175" customFormat="1" ht="36.75" customHeight="1" thickBot="1">
      <c r="A3" s="174" t="s">
        <v>359</v>
      </c>
      <c r="B3" s="174" t="s">
        <v>37</v>
      </c>
      <c r="C3" s="174" t="s">
        <v>377</v>
      </c>
      <c r="D3" s="114" t="s">
        <v>38</v>
      </c>
    </row>
    <row r="4" spans="1:4" ht="21" customHeight="1" thickTop="1">
      <c r="A4" s="151" t="s">
        <v>38</v>
      </c>
      <c r="B4" s="152"/>
      <c r="C4" s="152"/>
      <c r="D4" s="153"/>
    </row>
    <row r="5" spans="1:4" ht="21" customHeight="1">
      <c r="A5" s="154" t="s">
        <v>365</v>
      </c>
      <c r="B5" s="155"/>
      <c r="C5" s="155"/>
      <c r="D5" s="156"/>
    </row>
    <row r="6" spans="1:4" ht="21" customHeight="1">
      <c r="A6" s="157" t="s">
        <v>63</v>
      </c>
      <c r="B6" s="158"/>
      <c r="C6" s="158"/>
      <c r="D6" s="159"/>
    </row>
    <row r="7" spans="1:4" ht="21" customHeight="1">
      <c r="A7" s="160" t="s">
        <v>366</v>
      </c>
      <c r="B7" s="161"/>
      <c r="C7" s="161"/>
      <c r="D7" s="159"/>
    </row>
    <row r="8" spans="1:4" ht="21">
      <c r="A8" s="162" t="s">
        <v>371</v>
      </c>
      <c r="B8" s="161"/>
      <c r="C8" s="161"/>
      <c r="D8" s="159"/>
    </row>
    <row r="9" spans="1:4" ht="21">
      <c r="A9" s="162" t="s">
        <v>372</v>
      </c>
      <c r="B9" s="161"/>
      <c r="C9" s="161"/>
      <c r="D9" s="159"/>
    </row>
    <row r="10" spans="1:4" ht="21">
      <c r="A10" s="162" t="s">
        <v>373</v>
      </c>
      <c r="B10" s="161"/>
      <c r="C10" s="161"/>
      <c r="D10" s="159"/>
    </row>
    <row r="11" spans="1:4" ht="21">
      <c r="A11" s="162" t="s">
        <v>374</v>
      </c>
      <c r="B11" s="161"/>
      <c r="C11" s="161"/>
      <c r="D11" s="159"/>
    </row>
    <row r="12" spans="1:4" ht="21">
      <c r="A12" s="163" t="s">
        <v>68</v>
      </c>
      <c r="B12" s="164"/>
      <c r="C12" s="161"/>
      <c r="D12" s="159"/>
    </row>
    <row r="13" spans="1:4" ht="21">
      <c r="A13" s="162" t="s">
        <v>69</v>
      </c>
      <c r="B13" s="161"/>
      <c r="C13" s="161"/>
      <c r="D13" s="159"/>
    </row>
    <row r="14" spans="1:4" ht="21">
      <c r="A14" s="162" t="s">
        <v>367</v>
      </c>
      <c r="B14" s="161"/>
      <c r="C14" s="161"/>
      <c r="D14" s="159"/>
    </row>
    <row r="15" spans="1:4" ht="21">
      <c r="A15" s="162" t="s">
        <v>371</v>
      </c>
      <c r="B15" s="161"/>
      <c r="C15" s="161"/>
      <c r="D15" s="159"/>
    </row>
    <row r="16" spans="1:4" ht="21">
      <c r="A16" s="162" t="s">
        <v>372</v>
      </c>
      <c r="B16" s="161"/>
      <c r="C16" s="161"/>
      <c r="D16" s="159"/>
    </row>
    <row r="17" spans="1:4" ht="21">
      <c r="A17" s="162" t="s">
        <v>373</v>
      </c>
      <c r="B17" s="161"/>
      <c r="C17" s="161"/>
      <c r="D17" s="159"/>
    </row>
    <row r="18" spans="1:4" ht="21">
      <c r="A18" s="162" t="s">
        <v>374</v>
      </c>
      <c r="B18" s="161"/>
      <c r="C18" s="161"/>
      <c r="D18" s="159"/>
    </row>
    <row r="19" spans="1:4" ht="21">
      <c r="A19" s="154" t="s">
        <v>368</v>
      </c>
      <c r="B19" s="155"/>
      <c r="C19" s="155"/>
      <c r="D19" s="156"/>
    </row>
    <row r="20" spans="1:4" ht="21">
      <c r="A20" s="157" t="s">
        <v>63</v>
      </c>
      <c r="B20" s="158"/>
      <c r="C20" s="158"/>
      <c r="D20" s="159"/>
    </row>
    <row r="21" spans="1:4" ht="21">
      <c r="A21" s="160" t="s">
        <v>369</v>
      </c>
      <c r="B21" s="161"/>
      <c r="C21" s="161"/>
      <c r="D21" s="159"/>
    </row>
    <row r="22" spans="1:4" ht="21">
      <c r="A22" s="165" t="s">
        <v>370</v>
      </c>
      <c r="B22" s="166"/>
      <c r="C22" s="166"/>
      <c r="D22" s="167"/>
    </row>
    <row r="23" spans="1:4" ht="21">
      <c r="A23" s="168" t="s">
        <v>337</v>
      </c>
      <c r="B23" s="169"/>
      <c r="C23" s="169"/>
      <c r="D23" s="170"/>
    </row>
    <row r="24" spans="1:4" ht="21">
      <c r="A24" s="157" t="s">
        <v>63</v>
      </c>
      <c r="B24" s="158"/>
      <c r="C24" s="158"/>
      <c r="D24" s="159"/>
    </row>
    <row r="25" spans="1:4" ht="21">
      <c r="A25" s="160" t="s">
        <v>363</v>
      </c>
      <c r="B25" s="161"/>
      <c r="C25" s="161"/>
      <c r="D25" s="159"/>
    </row>
    <row r="26" spans="1:4" ht="21">
      <c r="A26" s="125" t="s">
        <v>370</v>
      </c>
      <c r="B26" s="127"/>
      <c r="C26" s="127"/>
      <c r="D26" s="171"/>
    </row>
    <row r="27" spans="1:4" ht="21.6" thickBot="1">
      <c r="A27" s="132"/>
      <c r="B27" s="172"/>
      <c r="C27" s="172"/>
      <c r="D27" s="172"/>
    </row>
    <row r="28" spans="1:4" s="1" customFormat="1" ht="21" customHeight="1" thickTop="1">
      <c r="A28" s="36"/>
      <c r="B28" s="36"/>
      <c r="C28" s="36"/>
      <c r="D28" s="36"/>
    </row>
    <row r="29" spans="1:4" s="1" customFormat="1" ht="21" customHeight="1">
      <c r="A29" s="173" t="s">
        <v>457</v>
      </c>
      <c r="B29" s="35"/>
      <c r="C29" s="35"/>
      <c r="D29" s="36"/>
    </row>
    <row r="30" spans="1:4" s="1" customFormat="1" ht="21" customHeight="1">
      <c r="A30" s="36" t="s">
        <v>396</v>
      </c>
      <c r="B30" s="35"/>
      <c r="C30" s="35"/>
      <c r="D30" s="36"/>
    </row>
    <row r="31" spans="1:4" s="1" customFormat="1" ht="21" customHeight="1">
      <c r="A31" s="36" t="s">
        <v>458</v>
      </c>
      <c r="B31" s="35"/>
      <c r="C31" s="35"/>
      <c r="D31" s="36"/>
    </row>
    <row r="32" spans="1:4" s="1" customFormat="1" ht="21" customHeight="1">
      <c r="A32" s="36"/>
      <c r="B32" s="36"/>
      <c r="C32" s="36"/>
      <c r="D32" s="36"/>
    </row>
    <row r="33" spans="1:4" s="176" customFormat="1" ht="24.75" customHeight="1">
      <c r="A33" s="482" t="s">
        <v>394</v>
      </c>
      <c r="B33" s="482"/>
      <c r="C33" s="482"/>
      <c r="D33" s="482"/>
    </row>
    <row r="34" spans="1:4" s="1" customFormat="1" ht="21" customHeight="1">
      <c r="A34" s="474" t="s">
        <v>535</v>
      </c>
      <c r="B34" s="474"/>
      <c r="C34" s="474"/>
      <c r="D34" s="474"/>
    </row>
    <row r="35" spans="1:4" s="1" customFormat="1" ht="21" customHeight="1">
      <c r="A35" s="36"/>
      <c r="B35" s="36"/>
      <c r="C35" s="36"/>
      <c r="D35" s="36"/>
    </row>
    <row r="36" spans="1:4" s="1" customFormat="1" ht="32.25" customHeight="1" thickBot="1">
      <c r="A36" s="149" t="s">
        <v>359</v>
      </c>
      <c r="B36" s="149" t="s">
        <v>37</v>
      </c>
      <c r="C36" s="149" t="s">
        <v>377</v>
      </c>
      <c r="D36" s="150" t="s">
        <v>38</v>
      </c>
    </row>
    <row r="37" spans="1:4" ht="21.6" thickTop="1">
      <c r="A37" s="151" t="s">
        <v>38</v>
      </c>
      <c r="B37" s="152">
        <f>SUM(B38,B52,B56)</f>
        <v>37502520</v>
      </c>
      <c r="C37" s="152">
        <f>SUM(C38,C52,C56)</f>
        <v>5268040</v>
      </c>
      <c r="D37" s="153">
        <f>B37+C37</f>
        <v>42770560</v>
      </c>
    </row>
    <row r="38" spans="1:4" ht="21">
      <c r="A38" s="154" t="s">
        <v>358</v>
      </c>
      <c r="B38" s="155">
        <f>SUM(B39+B45)</f>
        <v>37502520</v>
      </c>
      <c r="C38" s="155">
        <f>SUM(C39+C45)</f>
        <v>4868040</v>
      </c>
      <c r="D38" s="156">
        <f>B38+C38</f>
        <v>42370560</v>
      </c>
    </row>
    <row r="39" spans="1:4" ht="21">
      <c r="A39" s="157" t="s">
        <v>63</v>
      </c>
      <c r="B39" s="158">
        <f>SUM(B40)</f>
        <v>33952520</v>
      </c>
      <c r="C39" s="158">
        <f>SUM(C40)</f>
        <v>2388040</v>
      </c>
      <c r="D39" s="159">
        <f t="shared" ref="D39:D49" si="0">B39+C39</f>
        <v>36340560</v>
      </c>
    </row>
    <row r="40" spans="1:4" ht="21">
      <c r="A40" s="160" t="s">
        <v>64</v>
      </c>
      <c r="B40" s="161">
        <f>SUM(B41:B44)</f>
        <v>33952520</v>
      </c>
      <c r="C40" s="161">
        <f>SUM(C41:C44)</f>
        <v>2388040</v>
      </c>
      <c r="D40" s="159">
        <f t="shared" si="0"/>
        <v>36340560</v>
      </c>
    </row>
    <row r="41" spans="1:4" ht="21">
      <c r="A41" s="162" t="s">
        <v>65</v>
      </c>
      <c r="B41" s="161">
        <v>30192600</v>
      </c>
      <c r="C41" s="161">
        <v>0</v>
      </c>
      <c r="D41" s="159">
        <f t="shared" si="0"/>
        <v>30192600</v>
      </c>
    </row>
    <row r="42" spans="1:4" ht="21">
      <c r="A42" s="162" t="s">
        <v>66</v>
      </c>
      <c r="B42" s="161">
        <v>2938400</v>
      </c>
      <c r="C42" s="161">
        <v>259400</v>
      </c>
      <c r="D42" s="159">
        <f t="shared" si="0"/>
        <v>3197800</v>
      </c>
    </row>
    <row r="43" spans="1:4" ht="21">
      <c r="A43" s="162" t="s">
        <v>67</v>
      </c>
      <c r="B43" s="161">
        <v>0</v>
      </c>
      <c r="C43" s="161">
        <v>2000000</v>
      </c>
      <c r="D43" s="159">
        <f t="shared" si="0"/>
        <v>2000000</v>
      </c>
    </row>
    <row r="44" spans="1:4" ht="21">
      <c r="A44" s="162" t="s">
        <v>532</v>
      </c>
      <c r="B44" s="161">
        <v>821520</v>
      </c>
      <c r="C44" s="161">
        <v>128640</v>
      </c>
      <c r="D44" s="159">
        <f t="shared" si="0"/>
        <v>950160</v>
      </c>
    </row>
    <row r="45" spans="1:4" ht="21">
      <c r="A45" s="162" t="s">
        <v>68</v>
      </c>
      <c r="B45" s="161">
        <v>3550000</v>
      </c>
      <c r="C45" s="161">
        <v>2480000</v>
      </c>
      <c r="D45" s="159">
        <f t="shared" si="0"/>
        <v>6030000</v>
      </c>
    </row>
    <row r="46" spans="1:4" ht="21">
      <c r="A46" s="162" t="s">
        <v>69</v>
      </c>
      <c r="B46" s="161">
        <v>3550000</v>
      </c>
      <c r="C46" s="161">
        <v>2480000</v>
      </c>
      <c r="D46" s="159">
        <f t="shared" si="0"/>
        <v>6030000</v>
      </c>
    </row>
    <row r="47" spans="1:4" ht="21">
      <c r="A47" s="162" t="s">
        <v>70</v>
      </c>
      <c r="B47" s="161">
        <v>3550000</v>
      </c>
      <c r="C47" s="161">
        <v>2480000</v>
      </c>
      <c r="D47" s="159">
        <f t="shared" si="0"/>
        <v>6030000</v>
      </c>
    </row>
    <row r="48" spans="1:4" ht="21">
      <c r="A48" s="162" t="s">
        <v>65</v>
      </c>
      <c r="B48" s="161">
        <v>3000000</v>
      </c>
      <c r="C48" s="161">
        <v>0</v>
      </c>
      <c r="D48" s="159">
        <f t="shared" si="0"/>
        <v>3000000</v>
      </c>
    </row>
    <row r="49" spans="1:4" ht="21">
      <c r="A49" s="162" t="s">
        <v>66</v>
      </c>
      <c r="B49" s="161">
        <v>500000</v>
      </c>
      <c r="C49" s="161">
        <v>2430000</v>
      </c>
      <c r="D49" s="159">
        <f t="shared" si="0"/>
        <v>2930000</v>
      </c>
    </row>
    <row r="50" spans="1:4" ht="21">
      <c r="A50" s="162" t="s">
        <v>67</v>
      </c>
      <c r="B50" s="161" t="s">
        <v>39</v>
      </c>
      <c r="C50" s="161">
        <v>0</v>
      </c>
      <c r="D50" s="159">
        <v>0</v>
      </c>
    </row>
    <row r="51" spans="1:4" ht="21">
      <c r="A51" s="162" t="s">
        <v>532</v>
      </c>
      <c r="B51" s="161">
        <v>50000</v>
      </c>
      <c r="C51" s="161">
        <v>50000</v>
      </c>
      <c r="D51" s="159">
        <f t="shared" ref="D51:D58" si="1">B51+C51</f>
        <v>100000</v>
      </c>
    </row>
    <row r="52" spans="1:4" ht="21">
      <c r="A52" s="154" t="s">
        <v>360</v>
      </c>
      <c r="B52" s="155">
        <f>SUM(B53+B61)</f>
        <v>0</v>
      </c>
      <c r="C52" s="155">
        <f>SUM(C53+C61)</f>
        <v>100000</v>
      </c>
      <c r="D52" s="156">
        <f t="shared" si="1"/>
        <v>100000</v>
      </c>
    </row>
    <row r="53" spans="1:4" ht="21">
      <c r="A53" s="157" t="s">
        <v>63</v>
      </c>
      <c r="B53" s="158">
        <v>0</v>
      </c>
      <c r="C53" s="158">
        <v>100000</v>
      </c>
      <c r="D53" s="159">
        <f t="shared" si="1"/>
        <v>100000</v>
      </c>
    </row>
    <row r="54" spans="1:4" ht="21">
      <c r="A54" s="160" t="s">
        <v>361</v>
      </c>
      <c r="B54" s="161">
        <f>SUM(B56:B59)</f>
        <v>0</v>
      </c>
      <c r="C54" s="161">
        <v>100000</v>
      </c>
      <c r="D54" s="159">
        <f t="shared" si="1"/>
        <v>100000</v>
      </c>
    </row>
    <row r="55" spans="1:4" ht="21">
      <c r="A55" s="157" t="s">
        <v>362</v>
      </c>
      <c r="B55" s="158">
        <v>0</v>
      </c>
      <c r="C55" s="158">
        <v>100000</v>
      </c>
      <c r="D55" s="159">
        <f t="shared" si="1"/>
        <v>100000</v>
      </c>
    </row>
    <row r="56" spans="1:4" ht="21">
      <c r="A56" s="154" t="s">
        <v>337</v>
      </c>
      <c r="B56" s="155">
        <f>SUM(B57+B64)</f>
        <v>0</v>
      </c>
      <c r="C56" s="155">
        <f>SUM(C57+C64)</f>
        <v>300000</v>
      </c>
      <c r="D56" s="156">
        <f t="shared" si="1"/>
        <v>300000</v>
      </c>
    </row>
    <row r="57" spans="1:4" ht="21">
      <c r="A57" s="157" t="s">
        <v>63</v>
      </c>
      <c r="B57" s="158">
        <v>0</v>
      </c>
      <c r="C57" s="158">
        <v>300000</v>
      </c>
      <c r="D57" s="159">
        <f t="shared" si="1"/>
        <v>300000</v>
      </c>
    </row>
    <row r="58" spans="1:4" ht="21">
      <c r="A58" s="160" t="s">
        <v>363</v>
      </c>
      <c r="B58" s="161">
        <f>SUM(B59:B62)</f>
        <v>0</v>
      </c>
      <c r="C58" s="161">
        <f>SUM(C59:C62)</f>
        <v>300000</v>
      </c>
      <c r="D58" s="159">
        <f t="shared" si="1"/>
        <v>300000</v>
      </c>
    </row>
    <row r="59" spans="1:4" ht="21">
      <c r="A59" s="125" t="s">
        <v>364</v>
      </c>
      <c r="B59" s="161">
        <v>0</v>
      </c>
      <c r="C59" s="127">
        <v>300000</v>
      </c>
      <c r="D59" s="127">
        <v>300000</v>
      </c>
    </row>
    <row r="60" spans="1:4" ht="21.6" thickBot="1">
      <c r="A60" s="132"/>
      <c r="B60" s="172"/>
      <c r="C60" s="172"/>
      <c r="D60" s="172"/>
    </row>
    <row r="61" spans="1:4" ht="21.6" thickTop="1">
      <c r="A61" s="36"/>
      <c r="B61" s="36"/>
      <c r="C61" s="36"/>
      <c r="D61" s="36"/>
    </row>
    <row r="62" spans="1:4" ht="21">
      <c r="A62" s="173" t="s">
        <v>457</v>
      </c>
    </row>
    <row r="63" spans="1:4" ht="21">
      <c r="A63" s="36" t="s">
        <v>534</v>
      </c>
    </row>
    <row r="64" spans="1:4" ht="21">
      <c r="A64" s="36" t="s">
        <v>533</v>
      </c>
    </row>
    <row r="65" spans="1:1" ht="21">
      <c r="A65" s="36"/>
    </row>
    <row r="66" spans="1:1" ht="21">
      <c r="A66" s="36"/>
    </row>
    <row r="67" spans="1:1" ht="21">
      <c r="A67" s="36"/>
    </row>
  </sheetData>
  <mergeCells count="3">
    <mergeCell ref="A1:D1"/>
    <mergeCell ref="A34:D34"/>
    <mergeCell ref="A33:D33"/>
  </mergeCells>
  <phoneticPr fontId="2" type="noConversion"/>
  <pageMargins left="0.75" right="0.55000000000000004" top="0.7" bottom="1" header="0.5" footer="0.5"/>
  <pageSetup paperSize="9" firstPageNumber="6" orientation="portrait" useFirstPageNumber="1" verticalDpi="300" r:id="rId1"/>
  <headerFooter alignWithMargins="0">
    <oddHeader>&amp;R&amp;P</oddHeader>
  </headerFooter>
  <rowBreaks count="1" manualBreakCount="1">
    <brk id="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8"/>
  <sheetViews>
    <sheetView view="pageBreakPreview" topLeftCell="A31" zoomScaleNormal="100" zoomScaleSheetLayoutView="100" workbookViewId="0">
      <selection activeCell="C43" sqref="C43"/>
    </sheetView>
  </sheetViews>
  <sheetFormatPr defaultColWidth="9.109375" defaultRowHeight="21"/>
  <cols>
    <col min="1" max="1" width="34.44140625" style="36" customWidth="1"/>
    <col min="2" max="2" width="12.88671875" style="198" customWidth="1"/>
    <col min="3" max="3" width="34.44140625" style="36" customWidth="1"/>
    <col min="4" max="4" width="12.6640625" style="198" customWidth="1"/>
    <col min="5" max="16384" width="9.109375" style="1"/>
  </cols>
  <sheetData>
    <row r="1" spans="1:17">
      <c r="A1" s="461" t="s">
        <v>398</v>
      </c>
      <c r="B1" s="461"/>
      <c r="C1" s="461"/>
      <c r="D1" s="461"/>
    </row>
    <row r="2" spans="1:17">
      <c r="A2" s="483" t="s">
        <v>376</v>
      </c>
      <c r="B2" s="483"/>
      <c r="C2" s="483"/>
      <c r="D2" s="483"/>
    </row>
    <row r="3" spans="1:17" ht="21.75" customHeight="1">
      <c r="A3" s="484" t="s">
        <v>395</v>
      </c>
      <c r="B3" s="485"/>
      <c r="C3" s="484" t="s">
        <v>395</v>
      </c>
      <c r="D3" s="485"/>
    </row>
    <row r="4" spans="1:17" s="25" customFormat="1" ht="19.5" customHeight="1">
      <c r="A4" s="484" t="s">
        <v>468</v>
      </c>
      <c r="B4" s="485"/>
      <c r="C4" s="484" t="s">
        <v>523</v>
      </c>
      <c r="D4" s="48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27"/>
    </row>
    <row r="5" spans="1:17">
      <c r="A5" s="177" t="s">
        <v>71</v>
      </c>
      <c r="B5" s="178"/>
      <c r="C5" s="177" t="s">
        <v>71</v>
      </c>
      <c r="D5" s="178"/>
      <c r="E5" s="9"/>
      <c r="F5" s="9"/>
      <c r="G5" s="9"/>
      <c r="H5" s="9"/>
      <c r="I5" s="9"/>
      <c r="J5" s="9"/>
    </row>
    <row r="6" spans="1:17">
      <c r="A6" s="179" t="s">
        <v>72</v>
      </c>
      <c r="B6" s="180"/>
      <c r="C6" s="181" t="s">
        <v>72</v>
      </c>
      <c r="D6" s="182"/>
    </row>
    <row r="7" spans="1:17">
      <c r="A7" s="183" t="s">
        <v>73</v>
      </c>
      <c r="B7" s="184"/>
      <c r="C7" s="183" t="s">
        <v>73</v>
      </c>
      <c r="D7" s="184"/>
    </row>
    <row r="8" spans="1:17">
      <c r="A8" s="183" t="s">
        <v>74</v>
      </c>
      <c r="B8" s="184"/>
      <c r="C8" s="183" t="s">
        <v>74</v>
      </c>
      <c r="D8" s="184"/>
    </row>
    <row r="9" spans="1:17">
      <c r="A9" s="185" t="s">
        <v>75</v>
      </c>
      <c r="B9" s="186"/>
      <c r="C9" s="187" t="s">
        <v>75</v>
      </c>
      <c r="D9" s="184"/>
    </row>
    <row r="10" spans="1:17">
      <c r="A10" s="183" t="s">
        <v>76</v>
      </c>
      <c r="B10" s="184"/>
      <c r="C10" s="183" t="s">
        <v>76</v>
      </c>
      <c r="D10" s="186"/>
    </row>
    <row r="11" spans="1:17">
      <c r="A11" s="183" t="s">
        <v>77</v>
      </c>
      <c r="B11" s="184"/>
      <c r="C11" s="183" t="s">
        <v>77</v>
      </c>
      <c r="D11" s="184"/>
    </row>
    <row r="12" spans="1:17">
      <c r="A12" s="183" t="s">
        <v>78</v>
      </c>
      <c r="B12" s="184"/>
      <c r="C12" s="183" t="s">
        <v>78</v>
      </c>
      <c r="D12" s="184"/>
    </row>
    <row r="13" spans="1:17">
      <c r="A13" s="183" t="s">
        <v>79</v>
      </c>
      <c r="B13" s="184"/>
      <c r="C13" s="183" t="s">
        <v>79</v>
      </c>
      <c r="D13" s="184"/>
    </row>
    <row r="14" spans="1:17">
      <c r="A14" s="183" t="s">
        <v>81</v>
      </c>
      <c r="B14" s="188"/>
      <c r="C14" s="183" t="s">
        <v>81</v>
      </c>
      <c r="D14" s="188"/>
    </row>
    <row r="15" spans="1:17">
      <c r="A15" s="183" t="s">
        <v>80</v>
      </c>
      <c r="B15" s="184"/>
      <c r="C15" s="183" t="s">
        <v>80</v>
      </c>
      <c r="D15" s="184"/>
    </row>
    <row r="16" spans="1:17">
      <c r="A16" s="183" t="s">
        <v>82</v>
      </c>
      <c r="B16" s="184"/>
      <c r="C16" s="183" t="s">
        <v>82</v>
      </c>
      <c r="D16" s="184"/>
    </row>
    <row r="17" spans="1:4">
      <c r="A17" s="183" t="s">
        <v>83</v>
      </c>
      <c r="B17" s="184"/>
      <c r="C17" s="183" t="s">
        <v>83</v>
      </c>
      <c r="D17" s="184"/>
    </row>
    <row r="18" spans="1:4">
      <c r="A18" s="183" t="s">
        <v>77</v>
      </c>
      <c r="B18" s="184"/>
      <c r="C18" s="183" t="s">
        <v>77</v>
      </c>
      <c r="D18" s="184"/>
    </row>
    <row r="19" spans="1:4">
      <c r="A19" s="183" t="s">
        <v>78</v>
      </c>
      <c r="B19" s="184"/>
      <c r="C19" s="183" t="s">
        <v>78</v>
      </c>
      <c r="D19" s="184"/>
    </row>
    <row r="20" spans="1:4">
      <c r="A20" s="183" t="s">
        <v>79</v>
      </c>
      <c r="B20" s="184"/>
      <c r="C20" s="183" t="s">
        <v>79</v>
      </c>
      <c r="D20" s="184"/>
    </row>
    <row r="21" spans="1:4">
      <c r="A21" s="183" t="s">
        <v>81</v>
      </c>
      <c r="B21" s="184"/>
      <c r="C21" s="183" t="s">
        <v>81</v>
      </c>
      <c r="D21" s="184"/>
    </row>
    <row r="22" spans="1:4">
      <c r="A22" s="183"/>
      <c r="B22" s="184"/>
      <c r="C22" s="179" t="s">
        <v>350</v>
      </c>
      <c r="D22" s="180"/>
    </row>
    <row r="23" spans="1:4">
      <c r="A23" s="183"/>
      <c r="B23" s="184"/>
      <c r="C23" s="177" t="s">
        <v>351</v>
      </c>
      <c r="D23" s="180"/>
    </row>
    <row r="24" spans="1:4">
      <c r="A24" s="183"/>
      <c r="B24" s="184"/>
      <c r="C24" s="183" t="s">
        <v>74</v>
      </c>
      <c r="D24" s="184"/>
    </row>
    <row r="25" spans="1:4">
      <c r="A25" s="183"/>
      <c r="B25" s="184"/>
      <c r="C25" s="183" t="s">
        <v>352</v>
      </c>
      <c r="D25" s="184"/>
    </row>
    <row r="26" spans="1:4">
      <c r="A26" s="183"/>
      <c r="B26" s="184"/>
      <c r="C26" s="183" t="s">
        <v>353</v>
      </c>
      <c r="D26" s="184"/>
    </row>
    <row r="27" spans="1:4">
      <c r="A27" s="183"/>
      <c r="B27" s="184"/>
      <c r="C27" s="179" t="s">
        <v>354</v>
      </c>
      <c r="D27" s="180"/>
    </row>
    <row r="28" spans="1:4">
      <c r="A28" s="183"/>
      <c r="B28" s="184"/>
      <c r="C28" s="177" t="s">
        <v>355</v>
      </c>
      <c r="D28" s="180"/>
    </row>
    <row r="29" spans="1:4">
      <c r="A29" s="183"/>
      <c r="B29" s="184"/>
      <c r="C29" s="183" t="s">
        <v>74</v>
      </c>
      <c r="D29" s="184"/>
    </row>
    <row r="30" spans="1:4">
      <c r="A30" s="183"/>
      <c r="B30" s="184"/>
      <c r="C30" s="187" t="s">
        <v>356</v>
      </c>
      <c r="D30" s="184"/>
    </row>
    <row r="31" spans="1:4">
      <c r="A31" s="183"/>
      <c r="B31" s="184"/>
      <c r="C31" s="189" t="s">
        <v>357</v>
      </c>
      <c r="D31" s="184"/>
    </row>
    <row r="32" spans="1:4" ht="21.6" thickBot="1">
      <c r="A32" s="190"/>
      <c r="B32" s="191"/>
      <c r="C32" s="97"/>
      <c r="D32" s="191"/>
    </row>
    <row r="33" spans="1:23" s="26" customFormat="1" ht="22.2" thickTop="1" thickBot="1">
      <c r="A33" s="192" t="s">
        <v>316</v>
      </c>
      <c r="B33" s="193"/>
      <c r="C33" s="192" t="s">
        <v>316</v>
      </c>
      <c r="D33" s="193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3" s="9" customFormat="1" ht="21.6" thickTop="1">
      <c r="A34" s="194"/>
      <c r="B34" s="195"/>
      <c r="C34" s="194"/>
      <c r="D34" s="195"/>
    </row>
    <row r="35" spans="1:23" s="9" customFormat="1">
      <c r="A35" s="194"/>
      <c r="B35" s="195"/>
      <c r="C35" s="194"/>
      <c r="D35" s="195"/>
    </row>
    <row r="36" spans="1:23" ht="29.25" customHeight="1">
      <c r="A36" s="459" t="s">
        <v>394</v>
      </c>
      <c r="B36" s="459"/>
      <c r="C36" s="459"/>
      <c r="D36" s="459"/>
      <c r="W36" s="26"/>
    </row>
    <row r="37" spans="1:23">
      <c r="A37" s="461" t="s">
        <v>398</v>
      </c>
      <c r="B37" s="461"/>
      <c r="C37" s="461"/>
      <c r="D37" s="461"/>
    </row>
    <row r="38" spans="1:23">
      <c r="A38" s="483" t="s">
        <v>375</v>
      </c>
      <c r="B38" s="483"/>
      <c r="C38" s="483"/>
      <c r="D38" s="483"/>
    </row>
    <row r="39" spans="1:23" s="7" customFormat="1" ht="21" customHeight="1">
      <c r="A39" s="484" t="s">
        <v>395</v>
      </c>
      <c r="B39" s="485"/>
      <c r="C39" s="484" t="s">
        <v>395</v>
      </c>
      <c r="D39" s="485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ht="22.5" customHeight="1">
      <c r="A40" s="484" t="s">
        <v>468</v>
      </c>
      <c r="B40" s="485"/>
      <c r="C40" s="484" t="s">
        <v>523</v>
      </c>
      <c r="D40" s="485"/>
    </row>
    <row r="41" spans="1:23">
      <c r="A41" s="179" t="s">
        <v>71</v>
      </c>
      <c r="B41" s="180">
        <v>48557600</v>
      </c>
      <c r="C41" s="179" t="s">
        <v>71</v>
      </c>
      <c r="D41" s="196">
        <v>42370560</v>
      </c>
    </row>
    <row r="42" spans="1:23">
      <c r="A42" s="177" t="s">
        <v>72</v>
      </c>
      <c r="B42" s="196">
        <v>48557600</v>
      </c>
      <c r="C42" s="177" t="s">
        <v>72</v>
      </c>
      <c r="D42" s="196">
        <v>42370560</v>
      </c>
    </row>
    <row r="43" spans="1:23">
      <c r="A43" s="183" t="s">
        <v>408</v>
      </c>
      <c r="B43" s="184"/>
      <c r="C43" s="183" t="s">
        <v>408</v>
      </c>
      <c r="D43" s="184"/>
    </row>
    <row r="44" spans="1:23">
      <c r="A44" s="183" t="s">
        <v>74</v>
      </c>
      <c r="B44" s="184">
        <v>43957600</v>
      </c>
      <c r="C44" s="183" t="s">
        <v>74</v>
      </c>
      <c r="D44" s="184">
        <v>36340560</v>
      </c>
    </row>
    <row r="45" spans="1:23">
      <c r="A45" s="183" t="s">
        <v>75</v>
      </c>
      <c r="B45" s="184">
        <v>43957600</v>
      </c>
      <c r="C45" s="183" t="s">
        <v>75</v>
      </c>
      <c r="D45" s="184">
        <v>36340560</v>
      </c>
    </row>
    <row r="46" spans="1:23">
      <c r="A46" s="183" t="s">
        <v>76</v>
      </c>
      <c r="B46" s="184">
        <v>43957600</v>
      </c>
      <c r="C46" s="183" t="s">
        <v>76</v>
      </c>
      <c r="D46" s="184">
        <v>36340560</v>
      </c>
      <c r="F46" s="4"/>
    </row>
    <row r="47" spans="1:23">
      <c r="A47" s="183" t="s">
        <v>77</v>
      </c>
      <c r="B47" s="184">
        <v>35426100</v>
      </c>
      <c r="C47" s="183" t="s">
        <v>77</v>
      </c>
      <c r="D47" s="184">
        <v>30192600</v>
      </c>
    </row>
    <row r="48" spans="1:23">
      <c r="A48" s="183" t="s">
        <v>78</v>
      </c>
      <c r="B48" s="184">
        <v>2000000</v>
      </c>
      <c r="C48" s="183" t="s">
        <v>78</v>
      </c>
      <c r="D48" s="184">
        <v>3197800</v>
      </c>
    </row>
    <row r="49" spans="1:4">
      <c r="A49" s="183" t="s">
        <v>79</v>
      </c>
      <c r="B49" s="184">
        <v>2000000</v>
      </c>
      <c r="C49" s="183" t="s">
        <v>79</v>
      </c>
      <c r="D49" s="184">
        <v>2000000</v>
      </c>
    </row>
    <row r="50" spans="1:4">
      <c r="A50" s="183" t="s">
        <v>81</v>
      </c>
      <c r="B50" s="188">
        <v>4531500</v>
      </c>
      <c r="C50" s="183" t="s">
        <v>81</v>
      </c>
      <c r="D50" s="188">
        <v>950160</v>
      </c>
    </row>
    <row r="51" spans="1:4">
      <c r="A51" s="183" t="s">
        <v>80</v>
      </c>
      <c r="B51" s="184">
        <v>4600000</v>
      </c>
      <c r="C51" s="183" t="s">
        <v>80</v>
      </c>
      <c r="D51" s="184">
        <v>6030000</v>
      </c>
    </row>
    <row r="52" spans="1:4">
      <c r="A52" s="183" t="s">
        <v>82</v>
      </c>
      <c r="B52" s="184">
        <v>4600000</v>
      </c>
      <c r="C52" s="183" t="s">
        <v>82</v>
      </c>
      <c r="D52" s="184">
        <v>6030000</v>
      </c>
    </row>
    <row r="53" spans="1:4">
      <c r="A53" s="183" t="s">
        <v>83</v>
      </c>
      <c r="B53" s="184">
        <v>4600000</v>
      </c>
      <c r="C53" s="183" t="s">
        <v>83</v>
      </c>
      <c r="D53" s="184">
        <v>6030000</v>
      </c>
    </row>
    <row r="54" spans="1:4">
      <c r="A54" s="183" t="s">
        <v>77</v>
      </c>
      <c r="B54" s="184">
        <v>2500000</v>
      </c>
      <c r="C54" s="183" t="s">
        <v>77</v>
      </c>
      <c r="D54" s="184">
        <v>3000000</v>
      </c>
    </row>
    <row r="55" spans="1:4">
      <c r="A55" s="183" t="s">
        <v>78</v>
      </c>
      <c r="B55" s="184">
        <v>2000000</v>
      </c>
      <c r="C55" s="183" t="s">
        <v>78</v>
      </c>
      <c r="D55" s="184">
        <v>2930000</v>
      </c>
    </row>
    <row r="56" spans="1:4">
      <c r="A56" s="183" t="s">
        <v>79</v>
      </c>
      <c r="B56" s="184">
        <v>0</v>
      </c>
      <c r="C56" s="183" t="s">
        <v>79</v>
      </c>
      <c r="D56" s="184" t="s">
        <v>39</v>
      </c>
    </row>
    <row r="57" spans="1:4">
      <c r="A57" s="183" t="s">
        <v>81</v>
      </c>
      <c r="B57" s="184">
        <v>100000</v>
      </c>
      <c r="C57" s="183" t="s">
        <v>81</v>
      </c>
      <c r="D57" s="184">
        <v>100000</v>
      </c>
    </row>
    <row r="58" spans="1:4">
      <c r="A58" s="183"/>
      <c r="B58" s="184"/>
      <c r="C58" s="179" t="s">
        <v>350</v>
      </c>
      <c r="D58" s="180">
        <v>100000</v>
      </c>
    </row>
    <row r="59" spans="1:4">
      <c r="A59" s="183"/>
      <c r="B59" s="184"/>
      <c r="C59" s="177" t="s">
        <v>351</v>
      </c>
      <c r="D59" s="180">
        <v>100000</v>
      </c>
    </row>
    <row r="60" spans="1:4">
      <c r="A60" s="183"/>
      <c r="B60" s="184"/>
      <c r="C60" s="183" t="s">
        <v>74</v>
      </c>
      <c r="D60" s="184">
        <v>100000</v>
      </c>
    </row>
    <row r="61" spans="1:4">
      <c r="A61" s="183"/>
      <c r="B61" s="184"/>
      <c r="C61" s="183" t="s">
        <v>352</v>
      </c>
      <c r="D61" s="184">
        <v>100000</v>
      </c>
    </row>
    <row r="62" spans="1:4">
      <c r="A62" s="183"/>
      <c r="B62" s="184"/>
      <c r="C62" s="183" t="s">
        <v>353</v>
      </c>
      <c r="D62" s="184">
        <v>100000</v>
      </c>
    </row>
    <row r="63" spans="1:4">
      <c r="A63" s="183"/>
      <c r="B63" s="184"/>
      <c r="C63" s="179" t="s">
        <v>354</v>
      </c>
      <c r="D63" s="180">
        <v>300000</v>
      </c>
    </row>
    <row r="64" spans="1:4">
      <c r="A64" s="183"/>
      <c r="B64" s="184"/>
      <c r="C64" s="177" t="s">
        <v>355</v>
      </c>
      <c r="D64" s="180">
        <v>300000</v>
      </c>
    </row>
    <row r="65" spans="1:4">
      <c r="A65" s="183"/>
      <c r="B65" s="184"/>
      <c r="C65" s="183" t="s">
        <v>74</v>
      </c>
      <c r="D65" s="184">
        <v>300000</v>
      </c>
    </row>
    <row r="66" spans="1:4">
      <c r="A66" s="185"/>
      <c r="B66" s="186"/>
      <c r="C66" s="185" t="s">
        <v>356</v>
      </c>
      <c r="D66" s="186">
        <v>300000</v>
      </c>
    </row>
    <row r="67" spans="1:4">
      <c r="A67" s="187"/>
      <c r="B67" s="197"/>
      <c r="C67" s="187" t="s">
        <v>357</v>
      </c>
      <c r="D67" s="197">
        <v>300000</v>
      </c>
    </row>
    <row r="68" spans="1:4">
      <c r="A68" s="199" t="s">
        <v>316</v>
      </c>
      <c r="B68" s="200">
        <v>48557600</v>
      </c>
      <c r="C68" s="199" t="s">
        <v>316</v>
      </c>
      <c r="D68" s="200">
        <f>SUM(D41,D58,D63)</f>
        <v>42770560</v>
      </c>
    </row>
  </sheetData>
  <mergeCells count="13">
    <mergeCell ref="A1:D1"/>
    <mergeCell ref="A2:D2"/>
    <mergeCell ref="A3:B3"/>
    <mergeCell ref="C3:D3"/>
    <mergeCell ref="A40:B40"/>
    <mergeCell ref="C40:D40"/>
    <mergeCell ref="A4:B4"/>
    <mergeCell ref="C4:D4"/>
    <mergeCell ref="A39:B39"/>
    <mergeCell ref="C39:D39"/>
    <mergeCell ref="A36:D36"/>
    <mergeCell ref="A37:D37"/>
    <mergeCell ref="A38:D38"/>
  </mergeCells>
  <phoneticPr fontId="0" type="noConversion"/>
  <printOptions horizontalCentered="1"/>
  <pageMargins left="0.49803149600000002" right="0.49803149600000002" top="0.78740157480314998" bottom="0.78740157480314998" header="0.511811023622047" footer="0.511811023622047"/>
  <pageSetup paperSize="9" orientation="portrait" r:id="rId1"/>
  <headerFooter alignWithMargins="0">
    <oddHeader>&amp;R7</oddHeader>
  </headerFooter>
  <rowBreaks count="1" manualBreakCount="1">
    <brk id="35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M72"/>
  <sheetViews>
    <sheetView view="pageBreakPreview" topLeftCell="A40" zoomScaleNormal="100" zoomScaleSheetLayoutView="100" workbookViewId="0">
      <selection activeCell="O11" sqref="O10:O11"/>
    </sheetView>
  </sheetViews>
  <sheetFormatPr defaultRowHeight="19.8"/>
  <cols>
    <col min="1" max="1" width="13.5546875" style="35" customWidth="1"/>
    <col min="2" max="2" width="12.33203125" style="35" customWidth="1"/>
    <col min="3" max="3" width="6.88671875" style="35" customWidth="1"/>
    <col min="4" max="4" width="13" style="35" customWidth="1"/>
    <col min="5" max="9" width="10.88671875" style="35" customWidth="1"/>
    <col min="10" max="10" width="9.109375" style="16"/>
    <col min="11" max="11" width="3" customWidth="1"/>
    <col min="12" max="12" width="39" style="5" hidden="1" customWidth="1"/>
    <col min="13" max="13" width="16.33203125" style="6" hidden="1" customWidth="1"/>
  </cols>
  <sheetData>
    <row r="1" spans="1:13" ht="24.6">
      <c r="A1" s="459" t="s">
        <v>399</v>
      </c>
      <c r="B1" s="459"/>
      <c r="C1" s="459"/>
      <c r="D1" s="459"/>
      <c r="E1" s="459"/>
      <c r="F1" s="459"/>
      <c r="G1" s="459"/>
      <c r="H1" s="459"/>
      <c r="I1" s="459"/>
      <c r="J1" s="8"/>
      <c r="K1" s="1"/>
      <c r="L1" s="2" t="s">
        <v>0</v>
      </c>
      <c r="M1" s="3">
        <v>47678790</v>
      </c>
    </row>
    <row r="2" spans="1:13" ht="21">
      <c r="A2" s="36"/>
      <c r="B2" s="36"/>
      <c r="C2" s="36"/>
      <c r="D2" s="36"/>
      <c r="E2" s="36"/>
      <c r="F2" s="36"/>
      <c r="G2" s="36"/>
      <c r="H2" s="36"/>
      <c r="I2" s="36"/>
      <c r="J2" s="9"/>
      <c r="K2" s="1"/>
      <c r="L2" s="2" t="s">
        <v>1</v>
      </c>
      <c r="M2" s="3">
        <v>51613440</v>
      </c>
    </row>
    <row r="3" spans="1:13" ht="21">
      <c r="A3" s="173" t="s">
        <v>84</v>
      </c>
      <c r="B3" s="494" t="s">
        <v>385</v>
      </c>
      <c r="C3" s="494"/>
      <c r="D3" s="494"/>
      <c r="E3" s="494"/>
      <c r="F3" s="494"/>
      <c r="G3" s="494"/>
      <c r="H3" s="494"/>
      <c r="I3" s="494"/>
      <c r="J3" s="10"/>
      <c r="K3" s="1"/>
      <c r="L3" s="2" t="s">
        <v>3</v>
      </c>
      <c r="M3" s="3">
        <v>73803210</v>
      </c>
    </row>
    <row r="4" spans="1:13" ht="21">
      <c r="A4" s="173" t="s">
        <v>86</v>
      </c>
      <c r="B4" s="201" t="s">
        <v>387</v>
      </c>
      <c r="C4" s="201"/>
      <c r="D4" s="201"/>
      <c r="E4" s="201"/>
      <c r="F4" s="201"/>
      <c r="G4" s="201"/>
      <c r="H4" s="201"/>
      <c r="I4" s="201"/>
      <c r="J4" s="10"/>
      <c r="K4" s="1"/>
      <c r="L4" s="2"/>
      <c r="M4" s="3"/>
    </row>
    <row r="5" spans="1:13" ht="21">
      <c r="A5" s="173" t="s">
        <v>87</v>
      </c>
      <c r="B5" s="495" t="s">
        <v>386</v>
      </c>
      <c r="C5" s="495"/>
      <c r="D5" s="495"/>
      <c r="E5" s="495"/>
      <c r="F5" s="495"/>
      <c r="G5" s="495"/>
      <c r="H5" s="495"/>
      <c r="I5" s="495"/>
      <c r="J5" s="10"/>
      <c r="K5" s="1"/>
      <c r="L5" s="2" t="s">
        <v>6</v>
      </c>
      <c r="M5" s="3">
        <v>108833040</v>
      </c>
    </row>
    <row r="6" spans="1:13" ht="21">
      <c r="A6" s="173" t="s">
        <v>88</v>
      </c>
      <c r="B6" s="707" t="s">
        <v>537</v>
      </c>
      <c r="C6" s="202"/>
      <c r="D6" s="202"/>
      <c r="E6" s="202"/>
      <c r="F6" s="202"/>
      <c r="G6" s="202"/>
      <c r="H6" s="203"/>
      <c r="I6" s="203"/>
      <c r="J6" s="11"/>
      <c r="K6" s="1"/>
      <c r="L6" s="2" t="s">
        <v>2</v>
      </c>
      <c r="M6" s="3">
        <v>34320550</v>
      </c>
    </row>
    <row r="7" spans="1:13" ht="21">
      <c r="A7" s="173"/>
      <c r="B7" s="707" t="s">
        <v>538</v>
      </c>
      <c r="C7" s="421"/>
      <c r="D7" s="421"/>
      <c r="E7" s="421"/>
      <c r="F7" s="421"/>
      <c r="G7" s="421"/>
      <c r="H7" s="727"/>
      <c r="I7" s="727"/>
      <c r="J7" s="11"/>
      <c r="K7" s="1"/>
      <c r="L7" s="2"/>
      <c r="M7" s="3"/>
    </row>
    <row r="8" spans="1:13" ht="21">
      <c r="A8" s="726" t="s">
        <v>89</v>
      </c>
      <c r="B8" s="726"/>
      <c r="C8" s="726"/>
      <c r="D8" s="726"/>
      <c r="E8" s="726"/>
      <c r="F8" s="726"/>
      <c r="G8" s="726"/>
      <c r="H8" s="726"/>
      <c r="I8" s="726"/>
      <c r="J8" s="12"/>
      <c r="K8" s="1"/>
      <c r="L8" s="2" t="s">
        <v>8</v>
      </c>
      <c r="M8" s="3">
        <v>210747150</v>
      </c>
    </row>
    <row r="9" spans="1:13" ht="21">
      <c r="A9" s="498" t="s">
        <v>27</v>
      </c>
      <c r="B9" s="499"/>
      <c r="C9" s="487" t="s">
        <v>45</v>
      </c>
      <c r="D9" s="204" t="s">
        <v>90</v>
      </c>
      <c r="E9" s="204" t="s">
        <v>91</v>
      </c>
      <c r="F9" s="204" t="s">
        <v>91</v>
      </c>
      <c r="G9" s="204" t="s">
        <v>91</v>
      </c>
      <c r="H9" s="204" t="s">
        <v>91</v>
      </c>
      <c r="I9" s="204" t="s">
        <v>91</v>
      </c>
      <c r="J9" s="10"/>
      <c r="K9" s="1"/>
      <c r="L9" s="2" t="s">
        <v>92</v>
      </c>
      <c r="M9" s="3">
        <v>17084110</v>
      </c>
    </row>
    <row r="10" spans="1:13" ht="21.6" thickBot="1">
      <c r="A10" s="724"/>
      <c r="B10" s="725"/>
      <c r="C10" s="488"/>
      <c r="D10" s="205" t="s">
        <v>384</v>
      </c>
      <c r="E10" s="205" t="s">
        <v>388</v>
      </c>
      <c r="F10" s="205" t="s">
        <v>389</v>
      </c>
      <c r="G10" s="205" t="s">
        <v>390</v>
      </c>
      <c r="H10" s="205" t="s">
        <v>390</v>
      </c>
      <c r="I10" s="205" t="s">
        <v>390</v>
      </c>
      <c r="J10" s="10"/>
      <c r="K10" s="1"/>
      <c r="L10" s="2" t="s">
        <v>20</v>
      </c>
      <c r="M10" s="3">
        <v>10161200</v>
      </c>
    </row>
    <row r="11" spans="1:13" ht="21.6" thickTop="1">
      <c r="A11" s="492" t="s">
        <v>410</v>
      </c>
      <c r="B11" s="493"/>
      <c r="C11" s="206" t="s">
        <v>34</v>
      </c>
      <c r="D11" s="207"/>
      <c r="E11" s="207"/>
      <c r="F11" s="207"/>
      <c r="G11" s="207"/>
      <c r="H11" s="207"/>
      <c r="I11" s="207"/>
      <c r="J11" s="10"/>
      <c r="K11" s="1"/>
      <c r="L11" s="2" t="s">
        <v>17</v>
      </c>
      <c r="M11" s="3">
        <v>17461590</v>
      </c>
    </row>
    <row r="12" spans="1:13" ht="21">
      <c r="A12" s="511" t="s">
        <v>409</v>
      </c>
      <c r="B12" s="541"/>
      <c r="C12" s="131"/>
      <c r="D12" s="208"/>
      <c r="E12" s="208"/>
      <c r="F12" s="208"/>
      <c r="G12" s="208"/>
      <c r="H12" s="208"/>
      <c r="I12" s="208"/>
      <c r="J12" s="10"/>
      <c r="K12" s="1"/>
      <c r="L12" s="2" t="s">
        <v>18</v>
      </c>
      <c r="M12" s="3">
        <v>36325400</v>
      </c>
    </row>
    <row r="13" spans="1:13" ht="21">
      <c r="A13" s="722" t="s">
        <v>93</v>
      </c>
      <c r="B13" s="723"/>
      <c r="C13" s="131"/>
      <c r="D13" s="208"/>
      <c r="E13" s="208"/>
      <c r="F13" s="208"/>
      <c r="G13" s="208"/>
      <c r="H13" s="208"/>
      <c r="I13" s="208"/>
      <c r="J13" s="10"/>
      <c r="K13" s="1"/>
      <c r="L13" s="2" t="s">
        <v>21</v>
      </c>
      <c r="M13" s="3">
        <v>497880</v>
      </c>
    </row>
    <row r="14" spans="1:13" ht="21">
      <c r="A14" s="721" t="s">
        <v>94</v>
      </c>
      <c r="B14" s="530"/>
      <c r="C14" s="131"/>
      <c r="D14" s="208"/>
      <c r="E14" s="209"/>
      <c r="F14" s="209"/>
      <c r="G14" s="209"/>
      <c r="H14" s="209"/>
      <c r="I14" s="209"/>
      <c r="J14" s="10"/>
      <c r="K14" s="1"/>
      <c r="L14" s="2" t="s">
        <v>10</v>
      </c>
      <c r="M14" s="3">
        <v>31848780</v>
      </c>
    </row>
    <row r="15" spans="1:13" ht="21">
      <c r="A15" s="721" t="s">
        <v>95</v>
      </c>
      <c r="B15" s="530"/>
      <c r="C15" s="131"/>
      <c r="D15" s="208"/>
      <c r="E15" s="127"/>
      <c r="F15" s="127"/>
      <c r="G15" s="127"/>
      <c r="H15" s="127"/>
      <c r="I15" s="127"/>
      <c r="J15" s="9"/>
      <c r="K15" s="1"/>
      <c r="L15" s="2" t="s">
        <v>12</v>
      </c>
      <c r="M15" s="3">
        <v>40653680</v>
      </c>
    </row>
    <row r="16" spans="1:13" ht="21">
      <c r="A16" s="721" t="s">
        <v>96</v>
      </c>
      <c r="B16" s="530"/>
      <c r="C16" s="131"/>
      <c r="D16" s="208"/>
      <c r="E16" s="208"/>
      <c r="F16" s="208"/>
      <c r="G16" s="208"/>
      <c r="H16" s="208"/>
      <c r="I16" s="208"/>
      <c r="J16" s="10"/>
      <c r="K16" s="1"/>
      <c r="L16" s="2" t="s">
        <v>13</v>
      </c>
      <c r="M16" s="3">
        <v>43541400</v>
      </c>
    </row>
    <row r="17" spans="1:13" ht="21">
      <c r="A17" s="529" t="s">
        <v>411</v>
      </c>
      <c r="B17" s="536"/>
      <c r="C17" s="131"/>
      <c r="D17" s="208"/>
      <c r="E17" s="208"/>
      <c r="F17" s="208"/>
      <c r="G17" s="208"/>
      <c r="H17" s="208"/>
      <c r="I17" s="208"/>
      <c r="J17" s="10"/>
      <c r="K17" s="1"/>
      <c r="L17" s="2"/>
      <c r="M17" s="3"/>
    </row>
    <row r="18" spans="1:13" ht="21">
      <c r="A18" s="529" t="s">
        <v>97</v>
      </c>
      <c r="B18" s="536"/>
      <c r="C18" s="210"/>
      <c r="D18" s="211"/>
      <c r="E18" s="208"/>
      <c r="F18" s="208"/>
      <c r="G18" s="208"/>
      <c r="H18" s="208"/>
      <c r="I18" s="208"/>
      <c r="J18" s="10"/>
      <c r="K18" s="1"/>
      <c r="L18" s="2"/>
      <c r="M18" s="3"/>
    </row>
    <row r="19" spans="1:13" ht="21">
      <c r="A19" s="529" t="s">
        <v>412</v>
      </c>
      <c r="B19" s="536"/>
      <c r="C19" s="210"/>
      <c r="D19" s="211"/>
      <c r="E19" s="208"/>
      <c r="F19" s="208"/>
      <c r="G19" s="208"/>
      <c r="H19" s="208"/>
      <c r="I19" s="208"/>
      <c r="J19" s="10"/>
      <c r="K19" s="1"/>
      <c r="L19" s="2"/>
      <c r="M19" s="3"/>
    </row>
    <row r="20" spans="1:13" ht="21">
      <c r="A20" s="529" t="s">
        <v>413</v>
      </c>
      <c r="B20" s="536"/>
      <c r="C20" s="212"/>
      <c r="D20" s="212"/>
      <c r="E20" s="212"/>
      <c r="F20" s="212"/>
      <c r="G20" s="212"/>
      <c r="H20" s="212"/>
      <c r="I20" s="212"/>
      <c r="J20" s="10"/>
      <c r="K20" s="1"/>
      <c r="L20" s="2" t="s">
        <v>14</v>
      </c>
      <c r="M20" s="3">
        <v>6907030</v>
      </c>
    </row>
    <row r="21" spans="1:13" ht="21">
      <c r="A21" s="213"/>
      <c r="B21" s="43"/>
      <c r="C21" s="214"/>
      <c r="D21" s="147"/>
      <c r="E21" s="214"/>
      <c r="F21" s="147"/>
      <c r="G21" s="215"/>
      <c r="H21" s="214"/>
      <c r="I21" s="214"/>
      <c r="J21" s="10"/>
      <c r="K21" s="1"/>
      <c r="L21" s="2"/>
      <c r="M21" s="3"/>
    </row>
    <row r="22" spans="1:13" ht="6" customHeight="1" thickBot="1">
      <c r="A22" s="489"/>
      <c r="B22" s="490"/>
      <c r="C22" s="216"/>
      <c r="D22" s="216"/>
      <c r="E22" s="216"/>
      <c r="F22" s="216"/>
      <c r="G22" s="216"/>
      <c r="H22" s="216"/>
      <c r="I22" s="217"/>
      <c r="J22" s="10"/>
      <c r="K22" s="1"/>
      <c r="L22" s="2" t="s">
        <v>15</v>
      </c>
      <c r="M22" s="3">
        <v>117720</v>
      </c>
    </row>
    <row r="23" spans="1:13" ht="21.6" thickTop="1">
      <c r="A23" s="713" t="s">
        <v>98</v>
      </c>
      <c r="B23" s="714"/>
      <c r="C23" s="218"/>
      <c r="D23" s="219"/>
      <c r="E23" s="220"/>
      <c r="F23" s="220"/>
      <c r="G23" s="220"/>
      <c r="H23" s="220"/>
      <c r="I23" s="220"/>
      <c r="J23" s="10"/>
      <c r="K23" s="1"/>
      <c r="L23" s="2" t="s">
        <v>16</v>
      </c>
      <c r="M23" s="3"/>
    </row>
    <row r="24" spans="1:13" ht="21">
      <c r="A24" s="711" t="s">
        <v>100</v>
      </c>
      <c r="B24" s="712"/>
      <c r="C24" s="221"/>
      <c r="D24" s="222"/>
      <c r="E24" s="223"/>
      <c r="F24" s="224"/>
      <c r="G24" s="224"/>
      <c r="H24" s="224"/>
      <c r="I24" s="224"/>
      <c r="J24" s="10"/>
      <c r="K24" s="1"/>
      <c r="L24" s="2" t="s">
        <v>19</v>
      </c>
      <c r="M24" s="3"/>
    </row>
    <row r="25" spans="1:13" ht="21">
      <c r="A25" s="529" t="s">
        <v>101</v>
      </c>
      <c r="B25" s="536"/>
      <c r="C25" s="129"/>
      <c r="D25" s="225"/>
      <c r="E25" s="226"/>
      <c r="F25" s="227"/>
      <c r="G25" s="208"/>
      <c r="H25" s="208"/>
      <c r="I25" s="208"/>
      <c r="J25" s="10"/>
      <c r="K25" s="1"/>
      <c r="L25" s="2" t="s">
        <v>22</v>
      </c>
      <c r="M25" s="3"/>
    </row>
    <row r="26" spans="1:13" ht="21">
      <c r="A26" s="529" t="s">
        <v>102</v>
      </c>
      <c r="B26" s="536"/>
      <c r="C26" s="129"/>
      <c r="D26" s="225"/>
      <c r="E26" s="209"/>
      <c r="F26" s="127"/>
      <c r="G26" s="208"/>
      <c r="H26" s="208"/>
      <c r="I26" s="208"/>
      <c r="J26" s="10"/>
      <c r="K26" s="1"/>
      <c r="L26" s="2" t="s">
        <v>24</v>
      </c>
      <c r="M26" s="3"/>
    </row>
    <row r="27" spans="1:13" ht="21">
      <c r="A27" s="529" t="s">
        <v>103</v>
      </c>
      <c r="B27" s="536"/>
      <c r="C27" s="125"/>
      <c r="D27" s="225"/>
      <c r="E27" s="127"/>
      <c r="F27" s="227"/>
      <c r="G27" s="208"/>
      <c r="H27" s="208"/>
      <c r="I27" s="208"/>
      <c r="J27" s="9"/>
      <c r="K27" s="1"/>
      <c r="L27" s="2" t="s">
        <v>25</v>
      </c>
      <c r="M27" s="3"/>
    </row>
    <row r="28" spans="1:13" ht="21">
      <c r="A28" s="717" t="s">
        <v>104</v>
      </c>
      <c r="B28" s="718"/>
      <c r="C28" s="135"/>
      <c r="D28" s="228"/>
      <c r="E28" s="229"/>
      <c r="F28" s="229"/>
      <c r="G28" s="230"/>
      <c r="H28" s="230"/>
      <c r="I28" s="230"/>
      <c r="J28" s="9"/>
      <c r="K28" s="1"/>
      <c r="L28" s="2" t="s">
        <v>28</v>
      </c>
      <c r="M28" s="3">
        <v>10000000</v>
      </c>
    </row>
    <row r="29" spans="1:13" ht="6" customHeight="1" thickBot="1">
      <c r="A29" s="715"/>
      <c r="B29" s="716"/>
      <c r="C29" s="231"/>
      <c r="D29" s="231"/>
      <c r="E29" s="231"/>
      <c r="F29" s="231"/>
      <c r="G29" s="231"/>
      <c r="H29" s="231"/>
      <c r="I29" s="232"/>
      <c r="J29" s="9"/>
      <c r="K29" s="1"/>
      <c r="L29" s="13" t="s">
        <v>29</v>
      </c>
      <c r="M29" s="3"/>
    </row>
    <row r="30" spans="1:13" ht="21.6" thickTop="1">
      <c r="A30" s="713" t="s">
        <v>105</v>
      </c>
      <c r="B30" s="714"/>
      <c r="C30" s="218"/>
      <c r="D30" s="219"/>
      <c r="E30" s="219"/>
      <c r="F30" s="219"/>
      <c r="G30" s="219"/>
      <c r="H30" s="219"/>
      <c r="I30" s="219"/>
      <c r="J30" s="14"/>
      <c r="K30" s="14"/>
      <c r="L30" s="13" t="s">
        <v>31</v>
      </c>
      <c r="M30" s="3"/>
    </row>
    <row r="31" spans="1:13" ht="21">
      <c r="A31" s="711" t="s">
        <v>106</v>
      </c>
      <c r="B31" s="712"/>
      <c r="C31" s="233"/>
      <c r="D31" s="234"/>
      <c r="E31" s="234"/>
      <c r="F31" s="234"/>
      <c r="G31" s="234"/>
      <c r="H31" s="234"/>
      <c r="I31" s="234"/>
      <c r="J31" s="15"/>
      <c r="K31" s="15"/>
      <c r="L31" s="13" t="s">
        <v>33</v>
      </c>
      <c r="M31" s="3"/>
    </row>
    <row r="32" spans="1:13" ht="21">
      <c r="A32" s="529" t="s">
        <v>107</v>
      </c>
      <c r="B32" s="536"/>
      <c r="C32" s="162"/>
      <c r="D32" s="235"/>
      <c r="E32" s="235"/>
      <c r="F32" s="235"/>
      <c r="G32" s="235"/>
      <c r="H32" s="235"/>
      <c r="I32" s="235"/>
      <c r="J32" s="15"/>
      <c r="K32" s="15"/>
      <c r="L32" s="13" t="s">
        <v>35</v>
      </c>
      <c r="M32" s="3"/>
    </row>
    <row r="33" spans="1:13" ht="21">
      <c r="A33" s="529" t="s">
        <v>108</v>
      </c>
      <c r="B33" s="536"/>
      <c r="C33" s="236"/>
      <c r="D33" s="237"/>
      <c r="E33" s="237"/>
      <c r="F33" s="237"/>
      <c r="G33" s="237"/>
      <c r="H33" s="237"/>
      <c r="I33" s="237"/>
      <c r="J33" s="15"/>
      <c r="K33" s="15"/>
      <c r="L33" s="13" t="s">
        <v>109</v>
      </c>
      <c r="M33" s="3"/>
    </row>
    <row r="34" spans="1:13" ht="21.6" thickBot="1">
      <c r="A34" s="709"/>
      <c r="B34" s="710"/>
      <c r="C34" s="238"/>
      <c r="D34" s="239"/>
      <c r="E34" s="239"/>
      <c r="F34" s="239"/>
      <c r="G34" s="239"/>
      <c r="H34" s="239"/>
      <c r="I34" s="239"/>
      <c r="J34" s="15"/>
      <c r="K34" s="15"/>
      <c r="L34" s="13" t="s">
        <v>110</v>
      </c>
      <c r="M34" s="3"/>
    </row>
    <row r="35" spans="1:13" ht="21.6" thickTop="1">
      <c r="A35" s="708"/>
      <c r="B35" s="708"/>
      <c r="C35" s="39"/>
      <c r="D35" s="39"/>
      <c r="E35" s="39"/>
      <c r="F35" s="39"/>
      <c r="G35" s="39"/>
      <c r="H35" s="39"/>
      <c r="I35" s="39"/>
      <c r="J35" s="15"/>
      <c r="K35" s="15"/>
      <c r="L35" s="13" t="s">
        <v>36</v>
      </c>
      <c r="M35" s="3"/>
    </row>
    <row r="36" spans="1:13" ht="23.25" customHeight="1">
      <c r="A36" s="500" t="s">
        <v>459</v>
      </c>
      <c r="B36" s="500"/>
      <c r="C36" s="500"/>
      <c r="D36" s="500"/>
      <c r="E36" s="500"/>
      <c r="F36" s="500"/>
      <c r="G36" s="500"/>
      <c r="H36" s="500"/>
      <c r="I36" s="500"/>
      <c r="J36" s="9"/>
      <c r="K36" s="1"/>
      <c r="L36" s="2"/>
      <c r="M36" s="3"/>
    </row>
    <row r="37" spans="1:13" s="33" customFormat="1" ht="27.75" customHeight="1">
      <c r="A37" s="482" t="s">
        <v>309</v>
      </c>
      <c r="B37" s="482"/>
      <c r="C37" s="482"/>
      <c r="D37" s="482"/>
      <c r="E37" s="482"/>
      <c r="F37" s="482"/>
      <c r="G37" s="482"/>
      <c r="H37" s="482"/>
      <c r="I37" s="482"/>
      <c r="J37" s="729"/>
      <c r="L37" s="730"/>
      <c r="M37" s="731"/>
    </row>
    <row r="38" spans="1:13" s="33" customFormat="1" ht="20.399999999999999" customHeight="1">
      <c r="A38" s="732" t="s">
        <v>399</v>
      </c>
      <c r="B38" s="732"/>
      <c r="C38" s="732"/>
      <c r="D38" s="732"/>
      <c r="E38" s="732"/>
      <c r="F38" s="732"/>
      <c r="G38" s="732"/>
      <c r="H38" s="732"/>
      <c r="I38" s="732"/>
      <c r="J38" s="729"/>
      <c r="L38" s="730"/>
      <c r="M38" s="731"/>
    </row>
    <row r="39" spans="1:13" ht="21">
      <c r="A39" s="173" t="s">
        <v>84</v>
      </c>
      <c r="B39" s="494" t="s">
        <v>85</v>
      </c>
      <c r="C39" s="494"/>
      <c r="D39" s="494"/>
      <c r="E39" s="494"/>
      <c r="F39" s="494"/>
      <c r="G39" s="494"/>
      <c r="H39" s="494"/>
      <c r="I39" s="494"/>
    </row>
    <row r="40" spans="1:13" ht="21">
      <c r="A40" s="173" t="s">
        <v>86</v>
      </c>
      <c r="B40" s="495" t="s">
        <v>2</v>
      </c>
      <c r="C40" s="495"/>
      <c r="D40" s="495"/>
      <c r="E40" s="495"/>
      <c r="F40" s="495"/>
      <c r="G40" s="495"/>
      <c r="H40" s="495"/>
      <c r="I40" s="495"/>
    </row>
    <row r="41" spans="1:13" ht="21">
      <c r="A41" s="173" t="s">
        <v>87</v>
      </c>
      <c r="B41" s="495" t="s">
        <v>349</v>
      </c>
      <c r="C41" s="495"/>
      <c r="D41" s="495"/>
      <c r="E41" s="495"/>
      <c r="F41" s="495"/>
      <c r="G41" s="495"/>
      <c r="H41" s="495"/>
      <c r="I41" s="495"/>
    </row>
    <row r="42" spans="1:13" ht="21">
      <c r="A42" s="173" t="s">
        <v>88</v>
      </c>
      <c r="B42" s="707" t="s">
        <v>539</v>
      </c>
      <c r="C42" s="202"/>
      <c r="D42" s="202"/>
      <c r="E42" s="202"/>
      <c r="F42" s="202"/>
      <c r="G42" s="202"/>
      <c r="H42" s="203"/>
      <c r="I42" s="203"/>
    </row>
    <row r="43" spans="1:13" ht="21">
      <c r="A43" s="36"/>
      <c r="B43" s="707" t="s">
        <v>538</v>
      </c>
      <c r="C43" s="420"/>
      <c r="D43" s="420"/>
      <c r="E43" s="36"/>
      <c r="F43" s="36"/>
      <c r="G43" s="36"/>
      <c r="H43" s="496"/>
      <c r="I43" s="496"/>
    </row>
    <row r="44" spans="1:13" ht="21">
      <c r="A44" s="726" t="s">
        <v>89</v>
      </c>
      <c r="B44" s="726"/>
      <c r="C44" s="726"/>
      <c r="D44" s="726"/>
      <c r="E44" s="726"/>
      <c r="F44" s="726"/>
      <c r="G44" s="726"/>
      <c r="H44" s="726"/>
      <c r="I44" s="726"/>
    </row>
    <row r="45" spans="1:13" ht="21">
      <c r="A45" s="498" t="s">
        <v>27</v>
      </c>
      <c r="B45" s="499"/>
      <c r="C45" s="467" t="s">
        <v>45</v>
      </c>
      <c r="D45" s="204" t="s">
        <v>90</v>
      </c>
      <c r="E45" s="204" t="s">
        <v>91</v>
      </c>
      <c r="F45" s="204" t="s">
        <v>91</v>
      </c>
      <c r="G45" s="204" t="s">
        <v>91</v>
      </c>
      <c r="H45" s="204" t="s">
        <v>91</v>
      </c>
      <c r="I45" s="204" t="s">
        <v>91</v>
      </c>
    </row>
    <row r="46" spans="1:13" ht="21.6" thickBot="1">
      <c r="A46" s="724"/>
      <c r="B46" s="725"/>
      <c r="C46" s="497"/>
      <c r="D46" s="205" t="s">
        <v>536</v>
      </c>
      <c r="E46" s="205">
        <v>2566</v>
      </c>
      <c r="F46" s="205">
        <v>2567</v>
      </c>
      <c r="G46" s="205">
        <v>2568</v>
      </c>
      <c r="H46" s="205">
        <v>2569</v>
      </c>
      <c r="I46" s="205">
        <v>2570</v>
      </c>
    </row>
    <row r="47" spans="1:13" ht="21.6" thickTop="1">
      <c r="A47" s="492" t="s">
        <v>410</v>
      </c>
      <c r="B47" s="493"/>
      <c r="C47" s="206" t="s">
        <v>34</v>
      </c>
      <c r="D47" s="207"/>
      <c r="E47" s="207"/>
      <c r="F47" s="207"/>
      <c r="G47" s="207"/>
      <c r="H47" s="207"/>
      <c r="I47" s="207"/>
    </row>
    <row r="48" spans="1:13" ht="21">
      <c r="A48" s="511" t="s">
        <v>409</v>
      </c>
      <c r="B48" s="541"/>
      <c r="C48" s="242"/>
      <c r="D48" s="243"/>
      <c r="E48" s="243"/>
      <c r="F48" s="243"/>
      <c r="G48" s="243"/>
      <c r="H48" s="243"/>
      <c r="I48" s="243"/>
    </row>
    <row r="49" spans="1:9" ht="21">
      <c r="A49" s="722" t="s">
        <v>93</v>
      </c>
      <c r="B49" s="723"/>
      <c r="C49" s="131"/>
      <c r="D49" s="208"/>
      <c r="E49" s="208"/>
      <c r="F49" s="208"/>
      <c r="G49" s="208"/>
      <c r="H49" s="208"/>
      <c r="I49" s="208"/>
    </row>
    <row r="50" spans="1:9" ht="21">
      <c r="A50" s="721" t="s">
        <v>94</v>
      </c>
      <c r="B50" s="530"/>
      <c r="C50" s="131" t="s">
        <v>51</v>
      </c>
      <c r="D50" s="208">
        <v>46400</v>
      </c>
      <c r="E50" s="208">
        <v>8880</v>
      </c>
      <c r="F50" s="208">
        <v>9080</v>
      </c>
      <c r="G50" s="208">
        <v>9280</v>
      </c>
      <c r="H50" s="208">
        <v>9480</v>
      </c>
      <c r="I50" s="208">
        <v>9680</v>
      </c>
    </row>
    <row r="51" spans="1:9" ht="21">
      <c r="A51" s="721" t="s">
        <v>95</v>
      </c>
      <c r="B51" s="530"/>
      <c r="C51" s="131" t="s">
        <v>51</v>
      </c>
      <c r="D51" s="208">
        <v>21710</v>
      </c>
      <c r="E51" s="209">
        <v>4142</v>
      </c>
      <c r="F51" s="209">
        <v>4242</v>
      </c>
      <c r="G51" s="209">
        <v>4342</v>
      </c>
      <c r="H51" s="209">
        <v>4442</v>
      </c>
      <c r="I51" s="209">
        <v>4542</v>
      </c>
    </row>
    <row r="52" spans="1:9" ht="21">
      <c r="A52" s="721" t="s">
        <v>96</v>
      </c>
      <c r="B52" s="530"/>
      <c r="C52" s="131" t="s">
        <v>51</v>
      </c>
      <c r="D52" s="208">
        <v>110</v>
      </c>
      <c r="E52" s="127">
        <v>18</v>
      </c>
      <c r="F52" s="127">
        <v>20</v>
      </c>
      <c r="G52" s="127">
        <v>22</v>
      </c>
      <c r="H52" s="127">
        <v>24</v>
      </c>
      <c r="I52" s="127">
        <v>26</v>
      </c>
    </row>
    <row r="53" spans="1:9" ht="21">
      <c r="A53" s="529" t="s">
        <v>411</v>
      </c>
      <c r="B53" s="536"/>
      <c r="C53" s="131"/>
      <c r="D53" s="208"/>
      <c r="E53" s="208"/>
      <c r="F53" s="208"/>
      <c r="G53" s="208"/>
      <c r="H53" s="208"/>
      <c r="I53" s="208"/>
    </row>
    <row r="54" spans="1:9" ht="21">
      <c r="A54" s="529" t="s">
        <v>97</v>
      </c>
      <c r="B54" s="536"/>
      <c r="C54" s="131"/>
      <c r="D54" s="208"/>
      <c r="E54" s="208"/>
      <c r="F54" s="208"/>
      <c r="G54" s="208"/>
      <c r="H54" s="208"/>
      <c r="I54" s="208"/>
    </row>
    <row r="55" spans="1:9" ht="21">
      <c r="A55" s="529" t="s">
        <v>412</v>
      </c>
      <c r="B55" s="536"/>
      <c r="C55" s="210" t="s">
        <v>414</v>
      </c>
      <c r="D55" s="211">
        <v>100</v>
      </c>
      <c r="E55" s="208">
        <v>100</v>
      </c>
      <c r="F55" s="208">
        <v>100</v>
      </c>
      <c r="G55" s="208">
        <v>100</v>
      </c>
      <c r="H55" s="208">
        <v>100</v>
      </c>
      <c r="I55" s="208">
        <v>100</v>
      </c>
    </row>
    <row r="56" spans="1:9" ht="21">
      <c r="A56" s="529" t="s">
        <v>413</v>
      </c>
      <c r="B56" s="536"/>
      <c r="C56" s="210"/>
      <c r="D56" s="211"/>
      <c r="E56" s="208"/>
      <c r="F56" s="208"/>
      <c r="G56" s="208"/>
      <c r="H56" s="208"/>
      <c r="I56" s="208"/>
    </row>
    <row r="57" spans="1:9" ht="9.75" customHeight="1">
      <c r="A57" s="719"/>
      <c r="B57" s="720"/>
      <c r="C57" s="212"/>
      <c r="D57" s="212"/>
      <c r="E57" s="212"/>
      <c r="F57" s="212"/>
      <c r="G57" s="212"/>
      <c r="H57" s="212"/>
      <c r="I57" s="212"/>
    </row>
    <row r="58" spans="1:9" ht="21.6" thickBot="1">
      <c r="A58" s="489"/>
      <c r="B58" s="490"/>
      <c r="C58" s="216"/>
      <c r="D58" s="216"/>
      <c r="E58" s="216"/>
      <c r="F58" s="216"/>
      <c r="G58" s="216"/>
      <c r="H58" s="216"/>
      <c r="I58" s="217"/>
    </row>
    <row r="59" spans="1:9" ht="21.6" thickTop="1">
      <c r="A59" s="713" t="s">
        <v>98</v>
      </c>
      <c r="B59" s="714"/>
      <c r="C59" s="218" t="s">
        <v>99</v>
      </c>
      <c r="D59" s="219">
        <f>E59+F59+G59+H59+I59</f>
        <v>198933595.22495997</v>
      </c>
      <c r="E59" s="220">
        <v>39957600</v>
      </c>
      <c r="F59" s="220">
        <f>SUM(F60:F64)</f>
        <v>36340560</v>
      </c>
      <c r="G59" s="220">
        <f>SUM(G60:G64)</f>
        <v>38520993.600000001</v>
      </c>
      <c r="H59" s="220">
        <f>SUM(H60:H64)</f>
        <v>40832253.215999998</v>
      </c>
      <c r="I59" s="220">
        <f>SUM(I60:I64)</f>
        <v>43282188.40896</v>
      </c>
    </row>
    <row r="60" spans="1:9" ht="21">
      <c r="A60" s="711" t="s">
        <v>100</v>
      </c>
      <c r="B60" s="712"/>
      <c r="C60" s="221"/>
      <c r="D60" s="222">
        <f>SUM(E60:I60)</f>
        <v>167507131.04159999</v>
      </c>
      <c r="E60" s="223">
        <v>35426100</v>
      </c>
      <c r="F60" s="224">
        <v>30192600</v>
      </c>
      <c r="G60" s="224">
        <f t="shared" ref="G60:I64" si="0">SUM(F60*0.06+F60)</f>
        <v>32004156</v>
      </c>
      <c r="H60" s="224">
        <f t="shared" si="0"/>
        <v>33924405.359999999</v>
      </c>
      <c r="I60" s="224">
        <f t="shared" si="0"/>
        <v>35959869.681599997</v>
      </c>
    </row>
    <row r="61" spans="1:9" ht="21">
      <c r="A61" s="529" t="s">
        <v>101</v>
      </c>
      <c r="B61" s="536"/>
      <c r="C61" s="129"/>
      <c r="D61" s="225">
        <f>SUM(E61:I61)</f>
        <v>13989147.0448</v>
      </c>
      <c r="E61" s="226" t="s">
        <v>39</v>
      </c>
      <c r="F61" s="227">
        <v>3197800</v>
      </c>
      <c r="G61" s="208">
        <f t="shared" si="0"/>
        <v>3389668</v>
      </c>
      <c r="H61" s="208">
        <f t="shared" si="0"/>
        <v>3593048.08</v>
      </c>
      <c r="I61" s="208">
        <f t="shared" si="0"/>
        <v>3808630.9648000002</v>
      </c>
    </row>
    <row r="62" spans="1:9" ht="21">
      <c r="A62" s="529" t="s">
        <v>102</v>
      </c>
      <c r="B62" s="536"/>
      <c r="C62" s="129"/>
      <c r="D62" s="225">
        <f>SUM(E62:I62)</f>
        <v>8749232</v>
      </c>
      <c r="E62" s="209" t="s">
        <v>39</v>
      </c>
      <c r="F62" s="127">
        <v>2000000</v>
      </c>
      <c r="G62" s="208">
        <f t="shared" si="0"/>
        <v>2120000</v>
      </c>
      <c r="H62" s="208">
        <f t="shared" si="0"/>
        <v>2247200</v>
      </c>
      <c r="I62" s="208">
        <f t="shared" si="0"/>
        <v>2382032</v>
      </c>
    </row>
    <row r="63" spans="1:9" ht="21">
      <c r="A63" s="529" t="s">
        <v>103</v>
      </c>
      <c r="B63" s="536"/>
      <c r="C63" s="125"/>
      <c r="D63" s="225">
        <f>SUM(E63:I63)</f>
        <v>8688085.1385600008</v>
      </c>
      <c r="E63" s="127">
        <v>4531500</v>
      </c>
      <c r="F63" s="227">
        <v>950160</v>
      </c>
      <c r="G63" s="208">
        <f t="shared" si="0"/>
        <v>1007169.6</v>
      </c>
      <c r="H63" s="208">
        <f t="shared" si="0"/>
        <v>1067599.7760000001</v>
      </c>
      <c r="I63" s="208">
        <f t="shared" si="0"/>
        <v>1131655.7625600002</v>
      </c>
    </row>
    <row r="64" spans="1:9" ht="21">
      <c r="A64" s="717" t="s">
        <v>104</v>
      </c>
      <c r="B64" s="718"/>
      <c r="C64" s="135"/>
      <c r="D64" s="228" t="s">
        <v>39</v>
      </c>
      <c r="E64" s="229" t="s">
        <v>39</v>
      </c>
      <c r="F64" s="229">
        <v>0</v>
      </c>
      <c r="G64" s="230">
        <f t="shared" si="0"/>
        <v>0</v>
      </c>
      <c r="H64" s="230">
        <f t="shared" si="0"/>
        <v>0</v>
      </c>
      <c r="I64" s="230">
        <f t="shared" si="0"/>
        <v>0</v>
      </c>
    </row>
    <row r="65" spans="1:9" ht="21.6" thickBot="1">
      <c r="A65" s="715"/>
      <c r="B65" s="716"/>
      <c r="C65" s="231"/>
      <c r="D65" s="231"/>
      <c r="E65" s="231"/>
      <c r="F65" s="231"/>
      <c r="G65" s="231"/>
      <c r="H65" s="231"/>
      <c r="I65" s="232"/>
    </row>
    <row r="66" spans="1:9" ht="21.6" thickTop="1">
      <c r="A66" s="713" t="s">
        <v>105</v>
      </c>
      <c r="B66" s="714"/>
      <c r="C66" s="218" t="s">
        <v>99</v>
      </c>
      <c r="D66" s="219"/>
      <c r="E66" s="219"/>
      <c r="F66" s="219"/>
      <c r="G66" s="219"/>
      <c r="H66" s="219"/>
      <c r="I66" s="219"/>
    </row>
    <row r="67" spans="1:9" ht="21">
      <c r="A67" s="711" t="s">
        <v>106</v>
      </c>
      <c r="B67" s="712"/>
      <c r="C67" s="233"/>
      <c r="D67" s="234"/>
      <c r="E67" s="234"/>
      <c r="F67" s="234"/>
      <c r="G67" s="234"/>
      <c r="H67" s="234"/>
      <c r="I67" s="234"/>
    </row>
    <row r="68" spans="1:9" ht="21">
      <c r="A68" s="529" t="s">
        <v>107</v>
      </c>
      <c r="B68" s="536"/>
      <c r="C68" s="162"/>
      <c r="D68" s="235"/>
      <c r="E68" s="235"/>
      <c r="F68" s="235"/>
      <c r="G68" s="235"/>
      <c r="H68" s="235"/>
      <c r="I68" s="235"/>
    </row>
    <row r="69" spans="1:9" ht="21">
      <c r="A69" s="529" t="s">
        <v>108</v>
      </c>
      <c r="B69" s="536"/>
      <c r="C69" s="236"/>
      <c r="D69" s="237"/>
      <c r="E69" s="237"/>
      <c r="F69" s="237"/>
      <c r="G69" s="237"/>
      <c r="H69" s="237"/>
      <c r="I69" s="237"/>
    </row>
    <row r="70" spans="1:9" ht="21.6" thickBot="1">
      <c r="A70" s="709"/>
      <c r="B70" s="710"/>
      <c r="C70" s="238"/>
      <c r="D70" s="239"/>
      <c r="E70" s="239"/>
      <c r="F70" s="239"/>
      <c r="G70" s="239"/>
      <c r="H70" s="239"/>
      <c r="I70" s="239"/>
    </row>
    <row r="71" spans="1:9" ht="12.75" customHeight="1" thickTop="1">
      <c r="A71" s="708"/>
      <c r="B71" s="708"/>
      <c r="C71" s="39"/>
      <c r="D71" s="39"/>
      <c r="E71" s="39"/>
      <c r="F71" s="39"/>
      <c r="G71" s="39"/>
      <c r="H71" s="39"/>
      <c r="I71" s="39"/>
    </row>
    <row r="72" spans="1:9" ht="21">
      <c r="A72" s="500" t="s">
        <v>459</v>
      </c>
      <c r="B72" s="500"/>
      <c r="C72" s="500"/>
      <c r="D72" s="500"/>
      <c r="E72" s="500"/>
      <c r="F72" s="500"/>
      <c r="G72" s="500"/>
      <c r="H72" s="500"/>
      <c r="I72" s="500"/>
    </row>
  </sheetData>
  <mergeCells count="66">
    <mergeCell ref="A12:B12"/>
    <mergeCell ref="A11:B11"/>
    <mergeCell ref="A8:I8"/>
    <mergeCell ref="A17:B17"/>
    <mergeCell ref="A16:B16"/>
    <mergeCell ref="A15:B15"/>
    <mergeCell ref="A14:B14"/>
    <mergeCell ref="A13:B13"/>
    <mergeCell ref="A23:B23"/>
    <mergeCell ref="A22:B22"/>
    <mergeCell ref="A20:B20"/>
    <mergeCell ref="A19:B19"/>
    <mergeCell ref="A18:B18"/>
    <mergeCell ref="A72:I72"/>
    <mergeCell ref="A37:I37"/>
    <mergeCell ref="A9:B10"/>
    <mergeCell ref="A68:B68"/>
    <mergeCell ref="A69:B69"/>
    <mergeCell ref="A70:B70"/>
    <mergeCell ref="A71:B71"/>
    <mergeCell ref="A64:B64"/>
    <mergeCell ref="A65:B65"/>
    <mergeCell ref="A66:B66"/>
    <mergeCell ref="A67:B67"/>
    <mergeCell ref="A60:B60"/>
    <mergeCell ref="A61:B61"/>
    <mergeCell ref="A62:B62"/>
    <mergeCell ref="A63:B63"/>
    <mergeCell ref="A56:B56"/>
    <mergeCell ref="A57:B57"/>
    <mergeCell ref="A58:B58"/>
    <mergeCell ref="A59:B59"/>
    <mergeCell ref="B40:I40"/>
    <mergeCell ref="A36:I36"/>
    <mergeCell ref="A52:B52"/>
    <mergeCell ref="A53:B53"/>
    <mergeCell ref="A54:B54"/>
    <mergeCell ref="A55:B55"/>
    <mergeCell ref="A48:B48"/>
    <mergeCell ref="A49:B49"/>
    <mergeCell ref="A50:B50"/>
    <mergeCell ref="A51:B51"/>
    <mergeCell ref="A47:B47"/>
    <mergeCell ref="A35:B35"/>
    <mergeCell ref="C45:C46"/>
    <mergeCell ref="A45:B46"/>
    <mergeCell ref="B41:I41"/>
    <mergeCell ref="H43:I43"/>
    <mergeCell ref="B39:I39"/>
    <mergeCell ref="A44:I44"/>
    <mergeCell ref="A38:I38"/>
    <mergeCell ref="A1:I1"/>
    <mergeCell ref="B3:I3"/>
    <mergeCell ref="B5:I5"/>
    <mergeCell ref="C9:C10"/>
    <mergeCell ref="A24:B24"/>
    <mergeCell ref="A25:B25"/>
    <mergeCell ref="A34:B34"/>
    <mergeCell ref="A28:B28"/>
    <mergeCell ref="A32:B32"/>
    <mergeCell ref="A29:B29"/>
    <mergeCell ref="A33:B33"/>
    <mergeCell ref="A31:B31"/>
    <mergeCell ref="A26:B26"/>
    <mergeCell ref="A30:B30"/>
    <mergeCell ref="A27:B27"/>
  </mergeCells>
  <phoneticPr fontId="2" type="noConversion"/>
  <dataValidations count="1">
    <dataValidation type="list" allowBlank="1" showInputMessage="1" showErrorMessage="1" sqref="B40:I40" xr:uid="{00000000-0002-0000-0500-000000000000}">
      <formula1>$L$1:$L$36</formula1>
    </dataValidation>
  </dataValidations>
  <pageMargins left="0.57999999999999996" right="0.23" top="0.7" bottom="0.67" header="0.511811023622047" footer="0.511811023622047"/>
  <pageSetup paperSize="9" scale="95" firstPageNumber="8" orientation="portrait" useFirstPageNumber="1" horizontalDpi="300" verticalDpi="300" r:id="rId1"/>
  <headerFooter alignWithMargins="0">
    <oddHeader>&amp;R&amp;P</oddHeader>
  </headerFooter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7"/>
  <sheetViews>
    <sheetView view="pageBreakPreview" zoomScaleNormal="100" zoomScaleSheetLayoutView="100" workbookViewId="0">
      <selection activeCell="A11" sqref="A11"/>
    </sheetView>
  </sheetViews>
  <sheetFormatPr defaultColWidth="9.109375" defaultRowHeight="19.8"/>
  <cols>
    <col min="1" max="1" width="9.109375" style="1"/>
    <col min="2" max="2" width="7.6640625" style="1" customWidth="1"/>
    <col min="3" max="3" width="7" style="1" customWidth="1"/>
    <col min="4" max="4" width="6.6640625" style="1" customWidth="1"/>
    <col min="5" max="5" width="9.109375" style="1"/>
    <col min="6" max="10" width="11.44140625" style="1" customWidth="1"/>
    <col min="11" max="16384" width="9.109375" style="1"/>
  </cols>
  <sheetData>
    <row r="1" spans="1:10" s="45" customFormat="1" ht="24.6">
      <c r="A1" s="459" t="s">
        <v>400</v>
      </c>
      <c r="B1" s="459"/>
      <c r="C1" s="459"/>
      <c r="D1" s="459"/>
      <c r="E1" s="459"/>
      <c r="F1" s="459"/>
      <c r="G1" s="459"/>
      <c r="H1" s="459"/>
      <c r="I1" s="459"/>
      <c r="J1" s="459"/>
    </row>
    <row r="2" spans="1:10" s="45" customFormat="1" ht="9" customHeight="1"/>
    <row r="3" spans="1:10" s="45" customFormat="1" ht="24.6">
      <c r="A3" s="502" t="s">
        <v>391</v>
      </c>
      <c r="B3" s="502"/>
      <c r="C3" s="502"/>
      <c r="D3" s="502"/>
      <c r="E3" s="502"/>
      <c r="F3" s="502"/>
      <c r="G3" s="502"/>
      <c r="H3" s="502"/>
      <c r="I3" s="502"/>
      <c r="J3" s="502"/>
    </row>
    <row r="4" spans="1:10" s="45" customFormat="1" ht="24.6">
      <c r="A4" s="502" t="s">
        <v>392</v>
      </c>
      <c r="B4" s="502"/>
      <c r="C4" s="502"/>
      <c r="D4" s="502"/>
      <c r="E4" s="502"/>
      <c r="F4" s="502"/>
      <c r="G4" s="502"/>
      <c r="H4" s="502"/>
      <c r="I4" s="502"/>
      <c r="J4" s="502"/>
    </row>
    <row r="5" spans="1:10" s="45" customFormat="1" ht="24.6">
      <c r="A5" s="502" t="s">
        <v>393</v>
      </c>
      <c r="B5" s="502"/>
      <c r="C5" s="502"/>
      <c r="D5" s="502"/>
      <c r="E5" s="502"/>
      <c r="F5" s="502"/>
      <c r="G5" s="502"/>
      <c r="H5" s="502"/>
      <c r="I5" s="502"/>
      <c r="J5" s="502"/>
    </row>
    <row r="6" spans="1:10" s="45" customFormat="1" ht="24.6">
      <c r="A6" s="502" t="s">
        <v>113</v>
      </c>
      <c r="B6" s="502"/>
      <c r="C6" s="502"/>
      <c r="D6" s="502"/>
      <c r="E6" s="502"/>
      <c r="F6" s="502"/>
      <c r="G6" s="502"/>
      <c r="H6" s="502"/>
      <c r="I6" s="502"/>
      <c r="J6" s="502"/>
    </row>
    <row r="7" spans="1:10" s="36" customFormat="1" ht="21">
      <c r="C7" s="733" t="s">
        <v>540</v>
      </c>
      <c r="F7" s="733" t="s">
        <v>541</v>
      </c>
      <c r="I7" s="733" t="s">
        <v>542</v>
      </c>
    </row>
    <row r="8" spans="1:10" s="36" customFormat="1" ht="21">
      <c r="C8" s="733" t="s">
        <v>543</v>
      </c>
      <c r="F8" s="733" t="s">
        <v>544</v>
      </c>
    </row>
    <row r="10" spans="1:10" s="36" customFormat="1" ht="21">
      <c r="A10" s="501" t="s">
        <v>547</v>
      </c>
      <c r="B10" s="501"/>
      <c r="C10" s="501"/>
      <c r="D10" s="501"/>
      <c r="E10" s="501"/>
      <c r="F10" s="501"/>
      <c r="G10" s="501"/>
      <c r="H10" s="501"/>
      <c r="I10" s="501"/>
      <c r="J10" s="501"/>
    </row>
    <row r="11" spans="1:10" s="36" customFormat="1" ht="8.25" customHeight="1"/>
    <row r="12" spans="1:10" s="36" customFormat="1" ht="21">
      <c r="A12" s="503" t="s">
        <v>114</v>
      </c>
      <c r="B12" s="503"/>
      <c r="C12" s="503"/>
      <c r="D12" s="503"/>
      <c r="E12" s="503"/>
      <c r="F12" s="503"/>
      <c r="G12" s="503"/>
      <c r="H12" s="503"/>
      <c r="I12" s="503"/>
      <c r="J12" s="503"/>
    </row>
    <row r="13" spans="1:10" s="36" customFormat="1" ht="8.25" customHeight="1">
      <c r="A13" s="37"/>
      <c r="B13" s="37"/>
      <c r="C13" s="37"/>
      <c r="D13" s="37"/>
      <c r="E13" s="37"/>
      <c r="F13" s="37"/>
      <c r="G13" s="37"/>
      <c r="H13" s="37"/>
      <c r="I13" s="37"/>
      <c r="J13" s="37"/>
    </row>
    <row r="14" spans="1:10" s="36" customFormat="1" ht="22.5" customHeight="1">
      <c r="A14" s="498" t="s">
        <v>42</v>
      </c>
      <c r="B14" s="513"/>
      <c r="C14" s="513"/>
      <c r="D14" s="514"/>
      <c r="E14" s="487" t="s">
        <v>45</v>
      </c>
      <c r="F14" s="204" t="s">
        <v>91</v>
      </c>
      <c r="G14" s="204" t="s">
        <v>91</v>
      </c>
      <c r="H14" s="204" t="s">
        <v>91</v>
      </c>
      <c r="I14" s="204" t="s">
        <v>91</v>
      </c>
      <c r="J14" s="204" t="s">
        <v>91</v>
      </c>
    </row>
    <row r="15" spans="1:10" s="36" customFormat="1" ht="21.6" thickBot="1">
      <c r="A15" s="515"/>
      <c r="B15" s="516"/>
      <c r="C15" s="516"/>
      <c r="D15" s="517"/>
      <c r="E15" s="488"/>
      <c r="F15" s="205" t="s">
        <v>388</v>
      </c>
      <c r="G15" s="205" t="s">
        <v>389</v>
      </c>
      <c r="H15" s="205" t="s">
        <v>390</v>
      </c>
      <c r="I15" s="205" t="s">
        <v>390</v>
      </c>
      <c r="J15" s="205" t="s">
        <v>390</v>
      </c>
    </row>
    <row r="16" spans="1:10" s="36" customFormat="1" ht="21.6" thickTop="1">
      <c r="A16" s="518" t="s">
        <v>410</v>
      </c>
      <c r="B16" s="519"/>
      <c r="C16" s="519"/>
      <c r="D16" s="520"/>
      <c r="E16" s="244"/>
      <c r="F16" s="245"/>
      <c r="G16" s="245"/>
      <c r="H16" s="245"/>
      <c r="I16" s="245"/>
      <c r="J16" s="245"/>
    </row>
    <row r="17" spans="1:10" s="36" customFormat="1" ht="21">
      <c r="A17" s="246" t="s">
        <v>409</v>
      </c>
      <c r="B17" s="247"/>
      <c r="C17" s="246"/>
      <c r="D17" s="247"/>
      <c r="E17" s="272"/>
      <c r="F17" s="127"/>
      <c r="G17" s="127"/>
      <c r="H17" s="127"/>
      <c r="I17" s="127"/>
      <c r="J17" s="127"/>
    </row>
    <row r="18" spans="1:10" s="36" customFormat="1" ht="21">
      <c r="A18" s="521" t="s">
        <v>415</v>
      </c>
      <c r="B18" s="522"/>
      <c r="C18" s="522"/>
      <c r="D18" s="523"/>
      <c r="E18" s="248"/>
      <c r="F18" s="243"/>
      <c r="G18" s="243"/>
      <c r="H18" s="243"/>
      <c r="I18" s="243"/>
      <c r="J18" s="243"/>
    </row>
    <row r="19" spans="1:10" s="36" customFormat="1" ht="21">
      <c r="A19" s="509" t="s">
        <v>94</v>
      </c>
      <c r="B19" s="510"/>
      <c r="C19" s="147"/>
      <c r="D19" s="247"/>
      <c r="E19" s="251"/>
      <c r="F19" s="209"/>
      <c r="G19" s="209"/>
      <c r="H19" s="209"/>
      <c r="I19" s="209"/>
      <c r="J19" s="209"/>
    </row>
    <row r="20" spans="1:10" s="36" customFormat="1" ht="21">
      <c r="A20" s="509" t="s">
        <v>95</v>
      </c>
      <c r="B20" s="510"/>
      <c r="C20" s="505"/>
      <c r="D20" s="506"/>
      <c r="E20" s="251"/>
      <c r="F20" s="127"/>
      <c r="G20" s="127"/>
      <c r="H20" s="127"/>
      <c r="I20" s="127"/>
      <c r="J20" s="127"/>
    </row>
    <row r="21" spans="1:10" s="36" customFormat="1" ht="21">
      <c r="A21" s="509" t="s">
        <v>96</v>
      </c>
      <c r="B21" s="510"/>
      <c r="C21" s="505"/>
      <c r="D21" s="506"/>
      <c r="E21" s="44"/>
      <c r="F21" s="208"/>
      <c r="G21" s="208"/>
      <c r="H21" s="208"/>
      <c r="I21" s="208"/>
      <c r="J21" s="208"/>
    </row>
    <row r="22" spans="1:10" s="36" customFormat="1" ht="21">
      <c r="A22" s="511" t="s">
        <v>411</v>
      </c>
      <c r="B22" s="512"/>
      <c r="C22" s="252"/>
      <c r="D22" s="275"/>
      <c r="E22" s="272"/>
      <c r="F22" s="208"/>
      <c r="G22" s="208"/>
      <c r="H22" s="208"/>
      <c r="I22" s="208"/>
      <c r="J22" s="208"/>
    </row>
    <row r="23" spans="1:10" s="36" customFormat="1" ht="21">
      <c r="A23" s="521" t="s">
        <v>415</v>
      </c>
      <c r="B23" s="522"/>
      <c r="C23" s="522"/>
      <c r="D23" s="523"/>
      <c r="E23" s="272"/>
      <c r="F23" s="208"/>
      <c r="G23" s="208"/>
      <c r="H23" s="208"/>
      <c r="I23" s="208"/>
      <c r="J23" s="208"/>
    </row>
    <row r="24" spans="1:10" s="36" customFormat="1" ht="21">
      <c r="A24" s="511" t="s">
        <v>412</v>
      </c>
      <c r="B24" s="512"/>
      <c r="C24" s="512"/>
      <c r="D24" s="541"/>
      <c r="E24" s="272"/>
      <c r="F24" s="208"/>
      <c r="G24" s="208"/>
      <c r="H24" s="208"/>
      <c r="I24" s="208"/>
      <c r="J24" s="208"/>
    </row>
    <row r="25" spans="1:10" s="36" customFormat="1" ht="21">
      <c r="A25" s="511" t="s">
        <v>413</v>
      </c>
      <c r="B25" s="512"/>
      <c r="C25" s="512"/>
      <c r="D25" s="541"/>
      <c r="E25" s="272"/>
      <c r="F25" s="208"/>
      <c r="G25" s="208"/>
      <c r="H25" s="208"/>
      <c r="I25" s="208"/>
      <c r="J25" s="208"/>
    </row>
    <row r="26" spans="1:10" s="36" customFormat="1" ht="21">
      <c r="A26" s="246"/>
      <c r="B26" s="147"/>
      <c r="C26" s="147"/>
      <c r="D26" s="247"/>
      <c r="E26" s="273"/>
      <c r="F26" s="255"/>
      <c r="G26" s="255"/>
      <c r="H26" s="255"/>
      <c r="I26" s="255"/>
      <c r="J26" s="255"/>
    </row>
    <row r="27" spans="1:10" s="36" customFormat="1" ht="21">
      <c r="A27" s="508" t="s">
        <v>115</v>
      </c>
      <c r="B27" s="508"/>
      <c r="C27" s="508"/>
      <c r="D27" s="508"/>
      <c r="E27" s="274"/>
      <c r="F27" s="220"/>
      <c r="G27" s="220"/>
      <c r="H27" s="220"/>
      <c r="I27" s="220"/>
      <c r="J27" s="220"/>
    </row>
    <row r="28" spans="1:10" s="36" customFormat="1" ht="21">
      <c r="A28" s="504" t="s">
        <v>100</v>
      </c>
      <c r="B28" s="504"/>
      <c r="C28" s="504"/>
      <c r="D28" s="504"/>
      <c r="E28" s="257"/>
      <c r="F28" s="223"/>
      <c r="G28" s="224"/>
      <c r="H28" s="224"/>
      <c r="I28" s="224"/>
      <c r="J28" s="224"/>
    </row>
    <row r="29" spans="1:10" s="36" customFormat="1" ht="21">
      <c r="A29" s="528" t="s">
        <v>101</v>
      </c>
      <c r="B29" s="528"/>
      <c r="C29" s="528"/>
      <c r="D29" s="528"/>
      <c r="E29" s="258"/>
      <c r="F29" s="226"/>
      <c r="G29" s="227"/>
      <c r="H29" s="208"/>
      <c r="I29" s="208"/>
      <c r="J29" s="208"/>
    </row>
    <row r="30" spans="1:10" s="36" customFormat="1" ht="21">
      <c r="A30" s="528" t="s">
        <v>102</v>
      </c>
      <c r="B30" s="528"/>
      <c r="C30" s="528"/>
      <c r="D30" s="528"/>
      <c r="E30" s="258"/>
      <c r="F30" s="209"/>
      <c r="G30" s="127"/>
      <c r="H30" s="208"/>
      <c r="I30" s="208"/>
      <c r="J30" s="208"/>
    </row>
    <row r="31" spans="1:10" s="36" customFormat="1" ht="21">
      <c r="A31" s="528" t="s">
        <v>103</v>
      </c>
      <c r="B31" s="528"/>
      <c r="C31" s="528"/>
      <c r="D31" s="528"/>
      <c r="E31" s="258"/>
      <c r="F31" s="127"/>
      <c r="G31" s="227"/>
      <c r="H31" s="208"/>
      <c r="I31" s="208"/>
      <c r="J31" s="208"/>
    </row>
    <row r="32" spans="1:10" s="36" customFormat="1" ht="21">
      <c r="A32" s="507" t="s">
        <v>116</v>
      </c>
      <c r="B32" s="507"/>
      <c r="C32" s="507"/>
      <c r="D32" s="507"/>
      <c r="E32" s="259"/>
      <c r="F32" s="229"/>
      <c r="G32" s="229"/>
      <c r="H32" s="230"/>
      <c r="I32" s="230"/>
      <c r="J32" s="230"/>
    </row>
    <row r="33" spans="1:10" s="36" customFormat="1" ht="21">
      <c r="A33" s="508" t="s">
        <v>117</v>
      </c>
      <c r="B33" s="508"/>
      <c r="C33" s="508"/>
      <c r="D33" s="508"/>
      <c r="E33" s="256"/>
      <c r="F33" s="229"/>
      <c r="G33" s="229"/>
      <c r="H33" s="229"/>
      <c r="I33" s="229"/>
      <c r="J33" s="229"/>
    </row>
    <row r="34" spans="1:10" s="36" customFormat="1" ht="21">
      <c r="A34" s="527" t="s">
        <v>106</v>
      </c>
      <c r="B34" s="527"/>
      <c r="C34" s="527"/>
      <c r="D34" s="527"/>
      <c r="E34" s="260"/>
      <c r="F34" s="224"/>
      <c r="G34" s="224"/>
      <c r="H34" s="224"/>
      <c r="I34" s="224"/>
      <c r="J34" s="224"/>
    </row>
    <row r="35" spans="1:10" s="36" customFormat="1" ht="21">
      <c r="A35" s="528" t="s">
        <v>107</v>
      </c>
      <c r="B35" s="528"/>
      <c r="C35" s="528"/>
      <c r="D35" s="528"/>
      <c r="E35" s="258"/>
      <c r="F35" s="127"/>
      <c r="G35" s="127"/>
      <c r="H35" s="127"/>
      <c r="I35" s="127"/>
      <c r="J35" s="127"/>
    </row>
    <row r="36" spans="1:10" s="36" customFormat="1" ht="21">
      <c r="A36" s="532" t="s">
        <v>118</v>
      </c>
      <c r="B36" s="532"/>
      <c r="C36" s="532"/>
      <c r="D36" s="532"/>
      <c r="E36" s="261"/>
      <c r="F36" s="230"/>
      <c r="G36" s="230"/>
      <c r="H36" s="230"/>
      <c r="I36" s="230"/>
      <c r="J36" s="230"/>
    </row>
    <row r="37" spans="1:10" s="36" customFormat="1" ht="8.25" customHeight="1"/>
    <row r="38" spans="1:10" s="36" customFormat="1" ht="19.5" customHeight="1">
      <c r="A38" s="501" t="s">
        <v>460</v>
      </c>
      <c r="B38" s="501"/>
      <c r="C38" s="501"/>
      <c r="D38" s="501"/>
      <c r="E38" s="501"/>
      <c r="F38" s="501"/>
      <c r="G38" s="501"/>
      <c r="H38" s="501"/>
      <c r="I38" s="501"/>
      <c r="J38" s="501"/>
    </row>
    <row r="39" spans="1:10" s="176" customFormat="1" ht="26.25" customHeight="1">
      <c r="A39" s="482" t="s">
        <v>309</v>
      </c>
      <c r="B39" s="482"/>
      <c r="C39" s="482"/>
      <c r="D39" s="482"/>
      <c r="E39" s="482"/>
      <c r="F39" s="482"/>
      <c r="G39" s="482"/>
      <c r="H39" s="482"/>
      <c r="I39" s="482"/>
      <c r="J39" s="482"/>
    </row>
    <row r="40" spans="1:10" ht="22.8">
      <c r="A40" s="540" t="s">
        <v>400</v>
      </c>
      <c r="B40" s="540"/>
      <c r="C40" s="540"/>
      <c r="D40" s="540"/>
      <c r="E40" s="540"/>
      <c r="F40" s="540"/>
      <c r="G40" s="540"/>
      <c r="H40" s="540"/>
      <c r="I40" s="540"/>
      <c r="J40" s="540"/>
    </row>
    <row r="41" spans="1:10" ht="6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</row>
    <row r="42" spans="1:10" ht="21">
      <c r="A42" s="501" t="s">
        <v>111</v>
      </c>
      <c r="B42" s="501"/>
      <c r="C42" s="501"/>
      <c r="D42" s="501"/>
      <c r="E42" s="501"/>
      <c r="F42" s="501"/>
      <c r="G42" s="501"/>
      <c r="H42" s="501"/>
      <c r="I42" s="501"/>
      <c r="J42" s="501"/>
    </row>
    <row r="43" spans="1:10" ht="21">
      <c r="A43" s="501" t="s">
        <v>112</v>
      </c>
      <c r="B43" s="501"/>
      <c r="C43" s="501"/>
      <c r="D43" s="501"/>
      <c r="E43" s="501"/>
      <c r="F43" s="501"/>
      <c r="G43" s="501"/>
      <c r="H43" s="501"/>
      <c r="I43" s="501"/>
      <c r="J43" s="501"/>
    </row>
    <row r="44" spans="1:10" ht="21">
      <c r="A44" s="501" t="s">
        <v>348</v>
      </c>
      <c r="B44" s="501"/>
      <c r="C44" s="501"/>
      <c r="D44" s="501"/>
      <c r="E44" s="501"/>
      <c r="F44" s="501"/>
      <c r="G44" s="501"/>
      <c r="H44" s="501"/>
      <c r="I44" s="501"/>
      <c r="J44" s="501"/>
    </row>
    <row r="45" spans="1:10" ht="21">
      <c r="A45" s="501" t="s">
        <v>113</v>
      </c>
      <c r="B45" s="501"/>
      <c r="C45" s="501"/>
      <c r="D45" s="501"/>
      <c r="E45" s="501"/>
      <c r="F45" s="501"/>
      <c r="G45" s="501"/>
      <c r="H45" s="501"/>
      <c r="I45" s="501"/>
      <c r="J45" s="501"/>
    </row>
    <row r="46" spans="1:10" ht="21">
      <c r="C46" s="733" t="s">
        <v>545</v>
      </c>
      <c r="D46" s="36"/>
      <c r="E46" s="36"/>
      <c r="F46" s="733" t="s">
        <v>541</v>
      </c>
      <c r="G46" s="36"/>
      <c r="H46" s="36"/>
      <c r="I46" s="733" t="s">
        <v>542</v>
      </c>
      <c r="J46" s="36"/>
    </row>
    <row r="47" spans="1:10" ht="21">
      <c r="C47" s="733" t="s">
        <v>543</v>
      </c>
      <c r="D47" s="36"/>
      <c r="E47" s="36"/>
      <c r="F47" s="733" t="s">
        <v>544</v>
      </c>
      <c r="G47" s="36"/>
      <c r="H47" s="36"/>
      <c r="I47" s="36"/>
      <c r="J47" s="36"/>
    </row>
    <row r="48" spans="1:10" ht="5.25" customHeight="1"/>
    <row r="49" spans="1:10" s="36" customFormat="1" ht="21">
      <c r="A49" s="501" t="s">
        <v>546</v>
      </c>
      <c r="B49" s="501"/>
      <c r="C49" s="501"/>
      <c r="D49" s="501"/>
      <c r="E49" s="501"/>
      <c r="F49" s="501"/>
      <c r="G49" s="501"/>
      <c r="H49" s="501"/>
      <c r="I49" s="501"/>
      <c r="J49" s="501"/>
    </row>
    <row r="50" spans="1:10" s="36" customFormat="1" ht="7.5" customHeight="1"/>
    <row r="51" spans="1:10" s="36" customFormat="1" ht="21">
      <c r="A51" s="501" t="s">
        <v>114</v>
      </c>
      <c r="B51" s="501"/>
      <c r="C51" s="501"/>
      <c r="D51" s="501"/>
      <c r="E51" s="501"/>
      <c r="F51" s="501"/>
      <c r="G51" s="501"/>
      <c r="H51" s="501"/>
      <c r="I51" s="501"/>
      <c r="J51" s="501"/>
    </row>
    <row r="52" spans="1:10" s="36" customFormat="1" ht="8.25" customHeight="1">
      <c r="A52" s="241"/>
      <c r="B52" s="241"/>
      <c r="C52" s="241"/>
      <c r="D52" s="241"/>
      <c r="E52" s="241"/>
      <c r="F52" s="241"/>
      <c r="G52" s="241"/>
      <c r="H52" s="241"/>
      <c r="I52" s="241"/>
      <c r="J52" s="241"/>
    </row>
    <row r="53" spans="1:10" s="36" customFormat="1" ht="21">
      <c r="A53" s="498" t="s">
        <v>42</v>
      </c>
      <c r="B53" s="513"/>
      <c r="C53" s="513"/>
      <c r="D53" s="514"/>
      <c r="E53" s="487" t="s">
        <v>45</v>
      </c>
      <c r="F53" s="204" t="s">
        <v>91</v>
      </c>
      <c r="G53" s="204" t="s">
        <v>91</v>
      </c>
      <c r="H53" s="204" t="s">
        <v>91</v>
      </c>
      <c r="I53" s="204" t="s">
        <v>91</v>
      </c>
      <c r="J53" s="204" t="s">
        <v>91</v>
      </c>
    </row>
    <row r="54" spans="1:10" s="36" customFormat="1" ht="21.6" thickBot="1">
      <c r="A54" s="524"/>
      <c r="B54" s="525"/>
      <c r="C54" s="525"/>
      <c r="D54" s="526"/>
      <c r="E54" s="488"/>
      <c r="F54" s="205">
        <v>2565</v>
      </c>
      <c r="G54" s="205">
        <v>2566</v>
      </c>
      <c r="H54" s="205">
        <v>2567</v>
      </c>
      <c r="I54" s="205">
        <v>2568</v>
      </c>
      <c r="J54" s="205">
        <v>2569</v>
      </c>
    </row>
    <row r="55" spans="1:10" s="36" customFormat="1" ht="21.6" thickTop="1">
      <c r="A55" s="492" t="s">
        <v>410</v>
      </c>
      <c r="B55" s="535"/>
      <c r="C55" s="535"/>
      <c r="D55" s="493"/>
      <c r="E55" s="262"/>
      <c r="F55" s="146"/>
      <c r="G55" s="263"/>
      <c r="H55" s="146"/>
      <c r="I55" s="263"/>
      <c r="J55" s="264"/>
    </row>
    <row r="56" spans="1:10" s="36" customFormat="1" ht="21">
      <c r="A56" s="246" t="s">
        <v>409</v>
      </c>
      <c r="B56" s="247"/>
      <c r="C56" s="246"/>
      <c r="D56" s="247"/>
      <c r="E56" s="265"/>
      <c r="F56" s="264"/>
      <c r="G56" s="264"/>
      <c r="H56" s="264"/>
      <c r="I56" s="264"/>
      <c r="J56" s="264"/>
    </row>
    <row r="57" spans="1:10" s="36" customFormat="1" ht="21">
      <c r="A57" s="521" t="s">
        <v>415</v>
      </c>
      <c r="B57" s="522"/>
      <c r="C57" s="533"/>
      <c r="D57" s="534"/>
      <c r="E57" s="251"/>
      <c r="F57" s="208"/>
      <c r="G57" s="208"/>
      <c r="H57" s="208"/>
      <c r="I57" s="208"/>
      <c r="J57" s="208"/>
    </row>
    <row r="58" spans="1:10" s="36" customFormat="1" ht="21">
      <c r="A58" s="509" t="s">
        <v>94</v>
      </c>
      <c r="B58" s="510"/>
      <c r="C58" s="249"/>
      <c r="D58" s="250"/>
      <c r="E58" s="251" t="s">
        <v>51</v>
      </c>
      <c r="F58" s="208">
        <v>8880</v>
      </c>
      <c r="G58" s="208">
        <v>9080</v>
      </c>
      <c r="H58" s="208">
        <v>9280</v>
      </c>
      <c r="I58" s="208">
        <v>9480</v>
      </c>
      <c r="J58" s="208">
        <v>9680</v>
      </c>
    </row>
    <row r="59" spans="1:10" s="36" customFormat="1" ht="21">
      <c r="A59" s="509" t="s">
        <v>95</v>
      </c>
      <c r="B59" s="510"/>
      <c r="C59" s="530"/>
      <c r="D59" s="491"/>
      <c r="E59" s="251" t="s">
        <v>51</v>
      </c>
      <c r="F59" s="209">
        <v>4142</v>
      </c>
      <c r="G59" s="209">
        <v>4242</v>
      </c>
      <c r="H59" s="209">
        <v>4342</v>
      </c>
      <c r="I59" s="209">
        <v>4442</v>
      </c>
      <c r="J59" s="209">
        <v>4542</v>
      </c>
    </row>
    <row r="60" spans="1:10" s="36" customFormat="1" ht="21">
      <c r="A60" s="509" t="s">
        <v>96</v>
      </c>
      <c r="B60" s="510"/>
      <c r="C60" s="531"/>
      <c r="D60" s="491"/>
      <c r="E60" s="251" t="s">
        <v>51</v>
      </c>
      <c r="F60" s="127">
        <v>18</v>
      </c>
      <c r="G60" s="127">
        <v>20</v>
      </c>
      <c r="H60" s="127">
        <v>22</v>
      </c>
      <c r="I60" s="127">
        <v>24</v>
      </c>
      <c r="J60" s="127">
        <v>26</v>
      </c>
    </row>
    <row r="61" spans="1:10" s="36" customFormat="1" ht="21">
      <c r="A61" s="486" t="s">
        <v>411</v>
      </c>
      <c r="B61" s="529"/>
      <c r="C61" s="252"/>
      <c r="D61" s="253"/>
      <c r="E61" s="131"/>
      <c r="F61" s="208"/>
      <c r="G61" s="208"/>
      <c r="H61" s="208"/>
      <c r="I61" s="208"/>
      <c r="J61" s="208"/>
    </row>
    <row r="62" spans="1:10" s="36" customFormat="1" ht="21">
      <c r="A62" s="521" t="s">
        <v>415</v>
      </c>
      <c r="B62" s="522"/>
      <c r="C62" s="533"/>
      <c r="D62" s="534"/>
      <c r="E62" s="131"/>
      <c r="F62" s="208"/>
      <c r="G62" s="208"/>
      <c r="H62" s="208"/>
      <c r="I62" s="208"/>
      <c r="J62" s="208"/>
    </row>
    <row r="63" spans="1:10" s="36" customFormat="1" ht="21">
      <c r="A63" s="529" t="s">
        <v>412</v>
      </c>
      <c r="B63" s="495"/>
      <c r="C63" s="495"/>
      <c r="D63" s="536"/>
      <c r="E63" s="210" t="s">
        <v>414</v>
      </c>
      <c r="F63" s="211">
        <v>100</v>
      </c>
      <c r="G63" s="211">
        <v>100</v>
      </c>
      <c r="H63" s="211">
        <v>100</v>
      </c>
      <c r="I63" s="211">
        <v>100</v>
      </c>
      <c r="J63" s="211">
        <v>100</v>
      </c>
    </row>
    <row r="64" spans="1:10" s="36" customFormat="1" ht="21">
      <c r="A64" s="254" t="s">
        <v>413</v>
      </c>
      <c r="B64" s="250"/>
      <c r="C64" s="254"/>
      <c r="D64" s="250"/>
      <c r="E64" s="266"/>
      <c r="F64" s="208"/>
      <c r="G64" s="208"/>
      <c r="H64" s="208"/>
      <c r="I64" s="208"/>
      <c r="J64" s="208"/>
    </row>
    <row r="65" spans="1:10" s="36" customFormat="1" ht="21">
      <c r="A65" s="267"/>
      <c r="B65" s="268"/>
      <c r="C65" s="269"/>
      <c r="D65" s="270"/>
      <c r="E65" s="271"/>
      <c r="F65" s="208"/>
      <c r="G65" s="208"/>
      <c r="H65" s="208"/>
      <c r="I65" s="208"/>
      <c r="J65" s="208"/>
    </row>
    <row r="66" spans="1:10" s="36" customFormat="1" ht="21">
      <c r="A66" s="537" t="s">
        <v>115</v>
      </c>
      <c r="B66" s="538"/>
      <c r="C66" s="538"/>
      <c r="D66" s="539"/>
      <c r="E66" s="256" t="s">
        <v>99</v>
      </c>
      <c r="F66" s="220">
        <v>39957600</v>
      </c>
      <c r="G66" s="220">
        <f>SUM(G67:G71)</f>
        <v>36340560</v>
      </c>
      <c r="H66" s="220">
        <f>SUM(H67:H71)</f>
        <v>38520993.600000001</v>
      </c>
      <c r="I66" s="220">
        <f>SUM(I67:I71)</f>
        <v>40832253.215999998</v>
      </c>
      <c r="J66" s="220">
        <f>SUM(J67:J71)</f>
        <v>43282188.40896</v>
      </c>
    </row>
    <row r="67" spans="1:10" s="36" customFormat="1" ht="21">
      <c r="A67" s="504" t="s">
        <v>100</v>
      </c>
      <c r="B67" s="504"/>
      <c r="C67" s="504"/>
      <c r="D67" s="504"/>
      <c r="E67" s="257"/>
      <c r="F67" s="223">
        <v>35426100</v>
      </c>
      <c r="G67" s="224">
        <v>30192600</v>
      </c>
      <c r="H67" s="224">
        <f t="shared" ref="H67:J71" si="0">SUM(G67*0.06+G67)</f>
        <v>32004156</v>
      </c>
      <c r="I67" s="224">
        <f t="shared" si="0"/>
        <v>33924405.359999999</v>
      </c>
      <c r="J67" s="224">
        <f t="shared" si="0"/>
        <v>35959869.681599997</v>
      </c>
    </row>
    <row r="68" spans="1:10" s="36" customFormat="1" ht="21">
      <c r="A68" s="528" t="s">
        <v>101</v>
      </c>
      <c r="B68" s="528"/>
      <c r="C68" s="528"/>
      <c r="D68" s="528"/>
      <c r="E68" s="258"/>
      <c r="F68" s="226" t="s">
        <v>39</v>
      </c>
      <c r="G68" s="227">
        <v>3197800</v>
      </c>
      <c r="H68" s="208">
        <f t="shared" si="0"/>
        <v>3389668</v>
      </c>
      <c r="I68" s="208">
        <f t="shared" si="0"/>
        <v>3593048.08</v>
      </c>
      <c r="J68" s="208">
        <f t="shared" si="0"/>
        <v>3808630.9648000002</v>
      </c>
    </row>
    <row r="69" spans="1:10" s="36" customFormat="1" ht="21">
      <c r="A69" s="528" t="s">
        <v>102</v>
      </c>
      <c r="B69" s="528"/>
      <c r="C69" s="528"/>
      <c r="D69" s="528"/>
      <c r="E69" s="258"/>
      <c r="F69" s="209" t="s">
        <v>39</v>
      </c>
      <c r="G69" s="127">
        <v>2000000</v>
      </c>
      <c r="H69" s="208">
        <f t="shared" si="0"/>
        <v>2120000</v>
      </c>
      <c r="I69" s="208">
        <f t="shared" si="0"/>
        <v>2247200</v>
      </c>
      <c r="J69" s="208">
        <f t="shared" si="0"/>
        <v>2382032</v>
      </c>
    </row>
    <row r="70" spans="1:10" s="36" customFormat="1" ht="21">
      <c r="A70" s="528" t="s">
        <v>103</v>
      </c>
      <c r="B70" s="528"/>
      <c r="C70" s="528"/>
      <c r="D70" s="528"/>
      <c r="E70" s="258"/>
      <c r="F70" s="127">
        <v>4531500</v>
      </c>
      <c r="G70" s="227">
        <v>950160</v>
      </c>
      <c r="H70" s="208">
        <f t="shared" si="0"/>
        <v>1007169.6</v>
      </c>
      <c r="I70" s="208">
        <f t="shared" si="0"/>
        <v>1067599.7760000001</v>
      </c>
      <c r="J70" s="208">
        <f t="shared" si="0"/>
        <v>1131655.7625600002</v>
      </c>
    </row>
    <row r="71" spans="1:10" s="36" customFormat="1" ht="21">
      <c r="A71" s="507" t="s">
        <v>116</v>
      </c>
      <c r="B71" s="507"/>
      <c r="C71" s="507"/>
      <c r="D71" s="507"/>
      <c r="E71" s="259"/>
      <c r="F71" s="229" t="s">
        <v>39</v>
      </c>
      <c r="G71" s="229">
        <v>0</v>
      </c>
      <c r="H71" s="230">
        <f t="shared" si="0"/>
        <v>0</v>
      </c>
      <c r="I71" s="230">
        <f t="shared" si="0"/>
        <v>0</v>
      </c>
      <c r="J71" s="230">
        <f t="shared" si="0"/>
        <v>0</v>
      </c>
    </row>
    <row r="72" spans="1:10" s="36" customFormat="1" ht="21">
      <c r="A72" s="508" t="s">
        <v>117</v>
      </c>
      <c r="B72" s="508"/>
      <c r="C72" s="508"/>
      <c r="D72" s="508"/>
      <c r="E72" s="256" t="s">
        <v>99</v>
      </c>
      <c r="F72" s="229"/>
      <c r="G72" s="229"/>
      <c r="H72" s="229"/>
      <c r="I72" s="229"/>
      <c r="J72" s="229"/>
    </row>
    <row r="73" spans="1:10" s="36" customFormat="1" ht="21">
      <c r="A73" s="527" t="s">
        <v>106</v>
      </c>
      <c r="B73" s="527"/>
      <c r="C73" s="527"/>
      <c r="D73" s="527"/>
      <c r="E73" s="260"/>
      <c r="F73" s="224"/>
      <c r="G73" s="224"/>
      <c r="H73" s="224"/>
      <c r="I73" s="224"/>
      <c r="J73" s="224"/>
    </row>
    <row r="74" spans="1:10" s="36" customFormat="1" ht="21">
      <c r="A74" s="528" t="s">
        <v>107</v>
      </c>
      <c r="B74" s="528"/>
      <c r="C74" s="528"/>
      <c r="D74" s="528"/>
      <c r="E74" s="258"/>
      <c r="F74" s="127"/>
      <c r="G74" s="127"/>
      <c r="H74" s="127"/>
      <c r="I74" s="127"/>
      <c r="J74" s="127"/>
    </row>
    <row r="75" spans="1:10" s="36" customFormat="1" ht="21">
      <c r="A75" s="532" t="s">
        <v>118</v>
      </c>
      <c r="B75" s="532"/>
      <c r="C75" s="532"/>
      <c r="D75" s="532"/>
      <c r="E75" s="261"/>
      <c r="F75" s="230"/>
      <c r="G75" s="230"/>
      <c r="H75" s="230"/>
      <c r="I75" s="230"/>
      <c r="J75" s="230"/>
    </row>
    <row r="76" spans="1:10" s="36" customFormat="1" ht="21">
      <c r="A76" s="501" t="s">
        <v>461</v>
      </c>
      <c r="B76" s="501"/>
      <c r="C76" s="501"/>
      <c r="D76" s="501"/>
      <c r="E76" s="501"/>
      <c r="F76" s="501"/>
      <c r="G76" s="501"/>
      <c r="H76" s="501"/>
      <c r="I76" s="501"/>
      <c r="J76" s="501"/>
    </row>
    <row r="77" spans="1:10" s="36" customFormat="1" ht="21">
      <c r="A77" s="501"/>
      <c r="B77" s="501"/>
      <c r="C77" s="501"/>
      <c r="D77" s="501"/>
      <c r="E77" s="501"/>
      <c r="F77" s="501"/>
      <c r="G77" s="501"/>
      <c r="H77" s="501"/>
      <c r="I77" s="501"/>
      <c r="J77" s="501"/>
    </row>
  </sheetData>
  <mergeCells count="65">
    <mergeCell ref="A40:J40"/>
    <mergeCell ref="A42:J42"/>
    <mergeCell ref="A43:J43"/>
    <mergeCell ref="A44:J44"/>
    <mergeCell ref="A24:D24"/>
    <mergeCell ref="A33:D33"/>
    <mergeCell ref="A38:J38"/>
    <mergeCell ref="A35:D35"/>
    <mergeCell ref="A36:D36"/>
    <mergeCell ref="A25:D25"/>
    <mergeCell ref="A34:D34"/>
    <mergeCell ref="A29:D29"/>
    <mergeCell ref="A30:D30"/>
    <mergeCell ref="A31:D31"/>
    <mergeCell ref="A51:J51"/>
    <mergeCell ref="A76:J76"/>
    <mergeCell ref="A69:D69"/>
    <mergeCell ref="A70:D70"/>
    <mergeCell ref="A58:B58"/>
    <mergeCell ref="A55:B55"/>
    <mergeCell ref="C55:D55"/>
    <mergeCell ref="A62:D62"/>
    <mergeCell ref="A63:D63"/>
    <mergeCell ref="A59:B59"/>
    <mergeCell ref="A60:B60"/>
    <mergeCell ref="A68:D68"/>
    <mergeCell ref="A66:D66"/>
    <mergeCell ref="A77:J77"/>
    <mergeCell ref="A39:J39"/>
    <mergeCell ref="A53:D54"/>
    <mergeCell ref="E53:E54"/>
    <mergeCell ref="A71:D71"/>
    <mergeCell ref="A72:D72"/>
    <mergeCell ref="A73:D73"/>
    <mergeCell ref="A74:D74"/>
    <mergeCell ref="A67:D67"/>
    <mergeCell ref="A61:B61"/>
    <mergeCell ref="C59:D59"/>
    <mergeCell ref="C60:D60"/>
    <mergeCell ref="A75:D75"/>
    <mergeCell ref="A57:D57"/>
    <mergeCell ref="A45:J45"/>
    <mergeCell ref="A49:J49"/>
    <mergeCell ref="A1:J1"/>
    <mergeCell ref="A3:J3"/>
    <mergeCell ref="A4:J4"/>
    <mergeCell ref="A32:D32"/>
    <mergeCell ref="A27:D27"/>
    <mergeCell ref="A19:B19"/>
    <mergeCell ref="A20:B20"/>
    <mergeCell ref="C21:D21"/>
    <mergeCell ref="A22:B22"/>
    <mergeCell ref="A21:B21"/>
    <mergeCell ref="E14:E15"/>
    <mergeCell ref="A14:D15"/>
    <mergeCell ref="A16:B16"/>
    <mergeCell ref="C16:D16"/>
    <mergeCell ref="A18:D18"/>
    <mergeCell ref="A23:D23"/>
    <mergeCell ref="A5:J5"/>
    <mergeCell ref="A6:J6"/>
    <mergeCell ref="A10:J10"/>
    <mergeCell ref="A12:J12"/>
    <mergeCell ref="A28:D28"/>
    <mergeCell ref="C20:D20"/>
  </mergeCells>
  <phoneticPr fontId="2" type="noConversion"/>
  <printOptions horizontalCentered="1"/>
  <pageMargins left="0.74803149606299202" right="0.31496062992126" top="0.59055118110236204" bottom="0.55118110236220497" header="0.59055118110236204" footer="0.511811023622047"/>
  <pageSetup paperSize="9" scale="95" firstPageNumber="9" orientation="portrait" useFirstPageNumber="1" r:id="rId1"/>
  <headerFooter alignWithMargins="0">
    <oddHeader>&amp;R&amp;P</oddHeader>
  </headerFooter>
  <rowBreaks count="1" manualBreakCount="1">
    <brk id="38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1"/>
  <sheetViews>
    <sheetView view="pageBreakPreview" zoomScaleNormal="100" zoomScaleSheetLayoutView="100" workbookViewId="0">
      <selection activeCell="A38" sqref="A38:D38"/>
    </sheetView>
  </sheetViews>
  <sheetFormatPr defaultRowHeight="13.2"/>
  <cols>
    <col min="4" max="4" width="8.109375" customWidth="1"/>
    <col min="5" max="5" width="10.88671875" customWidth="1"/>
    <col min="6" max="7" width="13.6640625" customWidth="1"/>
    <col min="8" max="8" width="8.88671875" customWidth="1"/>
    <col min="9" max="9" width="7.5546875" customWidth="1"/>
    <col min="11" max="11" width="31" customWidth="1"/>
  </cols>
  <sheetData>
    <row r="1" spans="1:13" s="45" customFormat="1" ht="24.6">
      <c r="A1" s="459" t="s">
        <v>401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3" s="45" customFormat="1" ht="24.6">
      <c r="A2" s="502" t="s">
        <v>378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</row>
    <row r="3" spans="1:13" s="45" customFormat="1" ht="24.6">
      <c r="A3" s="502" t="s">
        <v>379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</row>
    <row r="4" spans="1:13" s="45" customFormat="1" ht="24.6">
      <c r="A4" s="502" t="s">
        <v>380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</row>
    <row r="5" spans="1:13" s="35" customFormat="1" ht="24.6">
      <c r="A5" s="501" t="s">
        <v>548</v>
      </c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728"/>
      <c r="M5" s="728"/>
    </row>
    <row r="6" spans="1:13" s="36" customFormat="1" ht="21">
      <c r="A6" s="500" t="s">
        <v>121</v>
      </c>
      <c r="B6" s="500"/>
      <c r="C6" s="500"/>
      <c r="D6" s="500"/>
      <c r="E6" s="500"/>
      <c r="F6" s="500"/>
      <c r="G6" s="500"/>
      <c r="H6" s="500"/>
      <c r="I6" s="500"/>
      <c r="J6" s="500"/>
      <c r="K6" s="500"/>
    </row>
    <row r="7" spans="1:13" s="36" customFormat="1" ht="8.25" customHeight="1">
      <c r="A7" s="544"/>
      <c r="B7" s="544"/>
      <c r="C7" s="544"/>
      <c r="D7" s="544"/>
      <c r="E7" s="544"/>
      <c r="F7" s="544"/>
      <c r="G7" s="544"/>
      <c r="H7" s="544"/>
      <c r="I7" s="544"/>
      <c r="J7" s="544"/>
      <c r="K7" s="544"/>
    </row>
    <row r="8" spans="1:13" s="36" customFormat="1" ht="21" customHeight="1">
      <c r="A8" s="545" t="s">
        <v>122</v>
      </c>
      <c r="B8" s="546"/>
      <c r="C8" s="546"/>
      <c r="D8" s="480"/>
      <c r="E8" s="542" t="s">
        <v>468</v>
      </c>
      <c r="F8" s="543" t="s">
        <v>523</v>
      </c>
      <c r="G8" s="543"/>
      <c r="H8" s="542" t="s">
        <v>38</v>
      </c>
      <c r="I8" s="542"/>
      <c r="J8" s="542" t="s">
        <v>123</v>
      </c>
      <c r="K8" s="542"/>
    </row>
    <row r="9" spans="1:13" s="36" customFormat="1" ht="21">
      <c r="A9" s="547"/>
      <c r="B9" s="548"/>
      <c r="C9" s="548"/>
      <c r="D9" s="549"/>
      <c r="E9" s="542"/>
      <c r="F9" s="276" t="s">
        <v>37</v>
      </c>
      <c r="G9" s="276" t="s">
        <v>377</v>
      </c>
      <c r="H9" s="542"/>
      <c r="I9" s="542"/>
      <c r="J9" s="542"/>
      <c r="K9" s="542"/>
    </row>
    <row r="10" spans="1:13" s="36" customFormat="1" ht="4.5" customHeight="1">
      <c r="A10" s="565" t="s">
        <v>124</v>
      </c>
      <c r="B10" s="566"/>
      <c r="C10" s="566"/>
      <c r="D10" s="567"/>
      <c r="E10" s="563"/>
      <c r="F10" s="563"/>
      <c r="G10" s="563"/>
      <c r="H10" s="552"/>
      <c r="I10" s="553"/>
      <c r="J10" s="559"/>
      <c r="K10" s="560"/>
    </row>
    <row r="11" spans="1:13" s="36" customFormat="1" ht="21.75" customHeight="1">
      <c r="A11" s="568"/>
      <c r="B11" s="569"/>
      <c r="C11" s="569"/>
      <c r="D11" s="570"/>
      <c r="E11" s="564"/>
      <c r="F11" s="564"/>
      <c r="G11" s="564"/>
      <c r="H11" s="554"/>
      <c r="I11" s="555"/>
      <c r="J11" s="561"/>
      <c r="K11" s="562"/>
    </row>
    <row r="12" spans="1:13" s="36" customFormat="1" ht="21">
      <c r="A12" s="571" t="s">
        <v>125</v>
      </c>
      <c r="B12" s="571"/>
      <c r="C12" s="571"/>
      <c r="D12" s="571"/>
      <c r="E12" s="278"/>
      <c r="F12" s="278"/>
      <c r="G12" s="279"/>
      <c r="H12" s="556"/>
      <c r="I12" s="557"/>
      <c r="J12" s="550"/>
      <c r="K12" s="550"/>
    </row>
    <row r="13" spans="1:13" s="36" customFormat="1" ht="21">
      <c r="A13" s="551" t="s">
        <v>416</v>
      </c>
      <c r="B13" s="551"/>
      <c r="C13" s="551"/>
      <c r="D13" s="551"/>
      <c r="E13" s="278"/>
      <c r="F13" s="278"/>
      <c r="G13" s="279"/>
      <c r="H13" s="556"/>
      <c r="I13" s="557"/>
      <c r="J13" s="550"/>
      <c r="K13" s="550"/>
    </row>
    <row r="14" spans="1:13" s="36" customFormat="1" ht="21">
      <c r="A14" s="551" t="s">
        <v>417</v>
      </c>
      <c r="B14" s="551"/>
      <c r="C14" s="551"/>
      <c r="D14" s="551"/>
      <c r="E14" s="279"/>
      <c r="F14" s="278"/>
      <c r="G14" s="279"/>
      <c r="H14" s="556"/>
      <c r="I14" s="557"/>
      <c r="J14" s="280"/>
      <c r="K14" s="281"/>
    </row>
    <row r="15" spans="1:13" s="36" customFormat="1" ht="21">
      <c r="A15" s="551" t="s">
        <v>418</v>
      </c>
      <c r="B15" s="551"/>
      <c r="C15" s="551"/>
      <c r="D15" s="551"/>
      <c r="E15" s="279"/>
      <c r="F15" s="278"/>
      <c r="G15" s="279"/>
      <c r="H15" s="558"/>
      <c r="I15" s="558"/>
      <c r="J15" s="280"/>
      <c r="K15" s="281"/>
    </row>
    <row r="16" spans="1:13" s="36" customFormat="1" ht="21">
      <c r="A16" s="551"/>
      <c r="B16" s="551"/>
      <c r="C16" s="551"/>
      <c r="D16" s="551"/>
      <c r="E16" s="278"/>
      <c r="F16" s="278"/>
      <c r="G16" s="278"/>
      <c r="H16" s="558"/>
      <c r="I16" s="558"/>
      <c r="J16" s="280"/>
      <c r="K16" s="281"/>
    </row>
    <row r="17" spans="1:11" s="36" customFormat="1" ht="21">
      <c r="A17" s="551"/>
      <c r="B17" s="551"/>
      <c r="C17" s="551"/>
      <c r="D17" s="551"/>
      <c r="E17" s="279"/>
      <c r="F17" s="279"/>
      <c r="G17" s="279"/>
      <c r="H17" s="558"/>
      <c r="I17" s="558"/>
      <c r="J17" s="282"/>
      <c r="K17" s="281"/>
    </row>
    <row r="18" spans="1:11" s="36" customFormat="1" ht="21">
      <c r="A18" s="551"/>
      <c r="B18" s="551"/>
      <c r="C18" s="551"/>
      <c r="D18" s="551"/>
      <c r="E18" s="279"/>
      <c r="F18" s="279"/>
      <c r="G18" s="279"/>
      <c r="H18" s="558"/>
      <c r="I18" s="558"/>
      <c r="J18" s="280"/>
      <c r="K18" s="281"/>
    </row>
    <row r="19" spans="1:11" s="36" customFormat="1" ht="21">
      <c r="A19" s="551"/>
      <c r="B19" s="551"/>
      <c r="C19" s="551"/>
      <c r="D19" s="551"/>
      <c r="E19" s="278"/>
      <c r="F19" s="278"/>
      <c r="G19" s="278"/>
      <c r="H19" s="558"/>
      <c r="I19" s="558"/>
      <c r="J19" s="572"/>
      <c r="K19" s="573"/>
    </row>
    <row r="20" spans="1:11" s="36" customFormat="1" ht="21">
      <c r="A20" s="551"/>
      <c r="B20" s="551"/>
      <c r="C20" s="551"/>
      <c r="D20" s="551"/>
      <c r="E20" s="278"/>
      <c r="F20" s="278"/>
      <c r="G20" s="278"/>
      <c r="H20" s="558"/>
      <c r="I20" s="558"/>
      <c r="J20" s="572"/>
      <c r="K20" s="573"/>
    </row>
    <row r="21" spans="1:11" s="36" customFormat="1" ht="21">
      <c r="A21" s="551"/>
      <c r="B21" s="551"/>
      <c r="C21" s="551"/>
      <c r="D21" s="551"/>
      <c r="E21" s="278"/>
      <c r="F21" s="278"/>
      <c r="G21" s="278"/>
      <c r="H21" s="558"/>
      <c r="I21" s="558"/>
      <c r="J21" s="572"/>
      <c r="K21" s="573"/>
    </row>
    <row r="22" spans="1:11" s="36" customFormat="1" ht="21">
      <c r="A22" s="501"/>
      <c r="B22" s="501"/>
      <c r="C22" s="501"/>
      <c r="D22" s="501"/>
      <c r="E22" s="501"/>
      <c r="F22" s="501"/>
      <c r="G22" s="501"/>
      <c r="H22" s="501"/>
      <c r="I22" s="501"/>
      <c r="J22" s="501"/>
      <c r="K22" s="501"/>
    </row>
    <row r="23" spans="1:11" s="36" customFormat="1" ht="21">
      <c r="A23" s="173" t="s">
        <v>457</v>
      </c>
      <c r="B23" s="35"/>
      <c r="C23" s="35"/>
    </row>
    <row r="24" spans="1:11" s="36" customFormat="1" ht="21">
      <c r="A24" s="36" t="s">
        <v>396</v>
      </c>
      <c r="B24" s="35"/>
      <c r="C24" s="35"/>
    </row>
    <row r="25" spans="1:11" s="36" customFormat="1" ht="21">
      <c r="A25" s="36" t="s">
        <v>458</v>
      </c>
      <c r="B25" s="35"/>
      <c r="C25" s="35"/>
    </row>
    <row r="26" spans="1:11" s="1" customFormat="1" ht="29.25" customHeight="1">
      <c r="A26" s="482" t="s">
        <v>309</v>
      </c>
      <c r="B26" s="482"/>
      <c r="C26" s="482"/>
      <c r="D26" s="482"/>
      <c r="E26" s="482"/>
      <c r="F26" s="482"/>
      <c r="G26" s="482"/>
      <c r="H26" s="482"/>
      <c r="I26" s="482"/>
      <c r="J26" s="482"/>
      <c r="K26" s="482"/>
    </row>
    <row r="27" spans="1:11" s="1" customFormat="1" ht="24.6">
      <c r="A27" s="459" t="s">
        <v>402</v>
      </c>
      <c r="B27" s="459"/>
      <c r="C27" s="459"/>
      <c r="D27" s="459"/>
      <c r="E27" s="459"/>
      <c r="F27" s="459"/>
      <c r="G27" s="459"/>
      <c r="H27" s="459"/>
      <c r="I27" s="459"/>
      <c r="J27" s="459"/>
      <c r="K27" s="459"/>
    </row>
    <row r="28" spans="1:11" s="1" customFormat="1" ht="24.6">
      <c r="A28" s="502" t="s">
        <v>119</v>
      </c>
      <c r="B28" s="502"/>
      <c r="C28" s="502"/>
      <c r="D28" s="502"/>
      <c r="E28" s="502"/>
      <c r="F28" s="502"/>
      <c r="G28" s="502"/>
      <c r="H28" s="502"/>
      <c r="I28" s="502"/>
      <c r="J28" s="502"/>
      <c r="K28" s="502"/>
    </row>
    <row r="29" spans="1:11" s="1" customFormat="1" ht="24.6">
      <c r="A29" s="502" t="s">
        <v>120</v>
      </c>
      <c r="B29" s="502"/>
      <c r="C29" s="502"/>
      <c r="D29" s="502"/>
      <c r="E29" s="502"/>
      <c r="F29" s="502"/>
      <c r="G29" s="502"/>
      <c r="H29" s="502"/>
      <c r="I29" s="502"/>
      <c r="J29" s="502"/>
      <c r="K29" s="502"/>
    </row>
    <row r="30" spans="1:11" s="1" customFormat="1" ht="24.6">
      <c r="A30" s="502" t="s">
        <v>549</v>
      </c>
      <c r="B30" s="502"/>
      <c r="C30" s="502"/>
      <c r="D30" s="502"/>
      <c r="E30" s="502"/>
      <c r="F30" s="502"/>
      <c r="G30" s="502"/>
      <c r="H30" s="502"/>
      <c r="I30" s="502"/>
      <c r="J30" s="502"/>
      <c r="K30" s="502"/>
    </row>
    <row r="31" spans="1:11" s="1" customFormat="1" ht="24.6">
      <c r="A31" s="501" t="s">
        <v>550</v>
      </c>
      <c r="B31" s="501"/>
      <c r="C31" s="501"/>
      <c r="D31" s="501"/>
      <c r="E31" s="501"/>
      <c r="F31" s="501"/>
      <c r="G31" s="501"/>
      <c r="H31" s="501"/>
      <c r="I31" s="501"/>
      <c r="J31" s="501"/>
      <c r="K31" s="501"/>
    </row>
    <row r="32" spans="1:11" s="1" customFormat="1" ht="0.75" customHeight="1">
      <c r="A32" s="574" t="s">
        <v>121</v>
      </c>
      <c r="B32" s="574"/>
      <c r="C32" s="574"/>
      <c r="D32" s="574"/>
      <c r="E32" s="574"/>
      <c r="F32" s="574"/>
      <c r="G32" s="574"/>
      <c r="H32" s="574"/>
      <c r="I32" s="574"/>
      <c r="J32" s="574"/>
      <c r="K32" s="574"/>
    </row>
    <row r="33" spans="1:11" s="36" customFormat="1" ht="27" customHeight="1">
      <c r="A33" s="575"/>
      <c r="B33" s="575"/>
      <c r="C33" s="575"/>
      <c r="D33" s="575"/>
      <c r="E33" s="575"/>
      <c r="F33" s="575"/>
      <c r="G33" s="575"/>
      <c r="H33" s="575"/>
      <c r="I33" s="575"/>
      <c r="J33" s="575"/>
      <c r="K33" s="575"/>
    </row>
    <row r="34" spans="1:11" s="36" customFormat="1" ht="23.25" customHeight="1">
      <c r="A34" s="545" t="s">
        <v>122</v>
      </c>
      <c r="B34" s="546"/>
      <c r="C34" s="546"/>
      <c r="D34" s="480"/>
      <c r="E34" s="542" t="s">
        <v>468</v>
      </c>
      <c r="F34" s="543" t="s">
        <v>523</v>
      </c>
      <c r="G34" s="543"/>
      <c r="H34" s="542" t="s">
        <v>38</v>
      </c>
      <c r="I34" s="542"/>
      <c r="J34" s="542" t="s">
        <v>123</v>
      </c>
      <c r="K34" s="542"/>
    </row>
    <row r="35" spans="1:11" s="36" customFormat="1" ht="21">
      <c r="A35" s="547"/>
      <c r="B35" s="548"/>
      <c r="C35" s="548"/>
      <c r="D35" s="549"/>
      <c r="E35" s="542"/>
      <c r="F35" s="276" t="s">
        <v>37</v>
      </c>
      <c r="G35" s="276" t="s">
        <v>377</v>
      </c>
      <c r="H35" s="542"/>
      <c r="I35" s="542"/>
      <c r="J35" s="542"/>
      <c r="K35" s="542"/>
    </row>
    <row r="36" spans="1:11" s="36" customFormat="1" ht="21">
      <c r="A36" s="565" t="s">
        <v>124</v>
      </c>
      <c r="B36" s="566"/>
      <c r="C36" s="566"/>
      <c r="D36" s="567"/>
      <c r="E36" s="563">
        <f>SUM(E38,E44,E48,E49)</f>
        <v>27905000</v>
      </c>
      <c r="F36" s="563">
        <f>SUM(F38,F44,F48,F49)</f>
        <v>30192600</v>
      </c>
      <c r="G36" s="563" t="s">
        <v>39</v>
      </c>
      <c r="H36" s="552">
        <f>F36</f>
        <v>30192600</v>
      </c>
      <c r="I36" s="553"/>
      <c r="J36" s="559" t="s">
        <v>436</v>
      </c>
      <c r="K36" s="560"/>
    </row>
    <row r="37" spans="1:11" s="36" customFormat="1" ht="2.25" customHeight="1">
      <c r="A37" s="568"/>
      <c r="B37" s="569"/>
      <c r="C37" s="569"/>
      <c r="D37" s="570"/>
      <c r="E37" s="564"/>
      <c r="F37" s="564"/>
      <c r="G37" s="564"/>
      <c r="H37" s="554"/>
      <c r="I37" s="555"/>
      <c r="J37" s="561"/>
      <c r="K37" s="562"/>
    </row>
    <row r="38" spans="1:11" s="36" customFormat="1" ht="21">
      <c r="A38" s="571" t="s">
        <v>125</v>
      </c>
      <c r="B38" s="571"/>
      <c r="C38" s="571"/>
      <c r="D38" s="571"/>
      <c r="E38" s="278">
        <f>SUM(E39,E41)</f>
        <v>18010000</v>
      </c>
      <c r="F38" s="278">
        <f>SUM(F39,F41)</f>
        <v>19568000</v>
      </c>
      <c r="G38" s="279" t="s">
        <v>39</v>
      </c>
      <c r="H38" s="556">
        <f>SUM(H39,H41)</f>
        <v>19568000</v>
      </c>
      <c r="I38" s="557"/>
      <c r="J38" s="550"/>
      <c r="K38" s="550"/>
    </row>
    <row r="39" spans="1:11" s="36" customFormat="1" ht="21">
      <c r="A39" s="551" t="s">
        <v>419</v>
      </c>
      <c r="B39" s="551"/>
      <c r="C39" s="551"/>
      <c r="D39" s="551"/>
      <c r="E39" s="278">
        <v>16160000</v>
      </c>
      <c r="F39" s="278">
        <v>17129600</v>
      </c>
      <c r="G39" s="279" t="s">
        <v>39</v>
      </c>
      <c r="H39" s="556">
        <v>17129600</v>
      </c>
      <c r="I39" s="576"/>
      <c r="J39" s="577" t="s">
        <v>420</v>
      </c>
      <c r="K39" s="578"/>
    </row>
    <row r="40" spans="1:11" s="36" customFormat="1" ht="21">
      <c r="A40" s="551"/>
      <c r="B40" s="551"/>
      <c r="C40" s="551"/>
      <c r="D40" s="551"/>
      <c r="E40" s="278"/>
      <c r="F40" s="278"/>
      <c r="G40" s="279"/>
      <c r="H40" s="558"/>
      <c r="I40" s="558"/>
      <c r="J40" s="581" t="s">
        <v>421</v>
      </c>
      <c r="K40" s="582"/>
    </row>
    <row r="41" spans="1:11" s="36" customFormat="1" ht="21">
      <c r="A41" s="551" t="s">
        <v>208</v>
      </c>
      <c r="B41" s="551"/>
      <c r="C41" s="551"/>
      <c r="D41" s="551"/>
      <c r="E41" s="279">
        <v>1850000</v>
      </c>
      <c r="F41" s="278">
        <v>2438400</v>
      </c>
      <c r="G41" s="279" t="s">
        <v>39</v>
      </c>
      <c r="H41" s="556">
        <v>2438400</v>
      </c>
      <c r="I41" s="576"/>
      <c r="J41" s="579" t="s">
        <v>234</v>
      </c>
      <c r="K41" s="580"/>
    </row>
    <row r="42" spans="1:11" s="36" customFormat="1" ht="21">
      <c r="A42" s="551"/>
      <c r="B42" s="551"/>
      <c r="C42" s="551"/>
      <c r="D42" s="551"/>
      <c r="E42" s="279"/>
      <c r="F42" s="278"/>
      <c r="G42" s="279"/>
      <c r="H42" s="556"/>
      <c r="I42" s="576"/>
      <c r="J42" s="285" t="s">
        <v>235</v>
      </c>
      <c r="K42" s="286"/>
    </row>
    <row r="43" spans="1:11" s="36" customFormat="1" ht="21">
      <c r="A43" s="551"/>
      <c r="B43" s="551"/>
      <c r="C43" s="551"/>
      <c r="D43" s="551"/>
      <c r="E43" s="279"/>
      <c r="F43" s="278"/>
      <c r="G43" s="279"/>
      <c r="H43" s="558"/>
      <c r="I43" s="556"/>
      <c r="J43" s="283" t="s">
        <v>236</v>
      </c>
      <c r="K43" s="284"/>
    </row>
    <row r="44" spans="1:11" s="36" customFormat="1" ht="21">
      <c r="A44" s="571" t="s">
        <v>423</v>
      </c>
      <c r="B44" s="571"/>
      <c r="C44" s="571"/>
      <c r="D44" s="571"/>
      <c r="E44" s="278">
        <f>SUM(E45,E47)</f>
        <v>8845000</v>
      </c>
      <c r="F44" s="278">
        <f>SUM(F45,F47)</f>
        <v>9547600</v>
      </c>
      <c r="G44" s="279" t="s">
        <v>39</v>
      </c>
      <c r="H44" s="558">
        <v>9547600</v>
      </c>
      <c r="I44" s="556"/>
      <c r="J44" s="280" t="s">
        <v>422</v>
      </c>
      <c r="K44" s="281"/>
    </row>
    <row r="45" spans="1:11" s="36" customFormat="1" ht="21">
      <c r="A45" s="551" t="s">
        <v>424</v>
      </c>
      <c r="B45" s="551"/>
      <c r="C45" s="551"/>
      <c r="D45" s="551"/>
      <c r="E45" s="278">
        <v>8500000</v>
      </c>
      <c r="F45" s="278">
        <v>9010000</v>
      </c>
      <c r="G45" s="279" t="s">
        <v>39</v>
      </c>
      <c r="H45" s="558">
        <v>9010000</v>
      </c>
      <c r="I45" s="556"/>
      <c r="J45" s="583" t="s">
        <v>420</v>
      </c>
      <c r="K45" s="584"/>
    </row>
    <row r="46" spans="1:11" s="36" customFormat="1" ht="21">
      <c r="A46" s="551"/>
      <c r="B46" s="551"/>
      <c r="C46" s="551"/>
      <c r="D46" s="551"/>
      <c r="E46" s="278"/>
      <c r="F46" s="278"/>
      <c r="G46" s="278"/>
      <c r="H46" s="558"/>
      <c r="I46" s="558"/>
      <c r="J46" s="581" t="s">
        <v>425</v>
      </c>
      <c r="K46" s="582"/>
    </row>
    <row r="47" spans="1:11" s="36" customFormat="1" ht="21">
      <c r="A47" s="551" t="s">
        <v>208</v>
      </c>
      <c r="B47" s="551"/>
      <c r="C47" s="551"/>
      <c r="D47" s="551"/>
      <c r="E47" s="278">
        <v>345000</v>
      </c>
      <c r="F47" s="278">
        <v>537600</v>
      </c>
      <c r="G47" s="279" t="s">
        <v>39</v>
      </c>
      <c r="H47" s="556">
        <v>537600</v>
      </c>
      <c r="I47" s="557"/>
      <c r="J47" s="572" t="s">
        <v>236</v>
      </c>
      <c r="K47" s="573"/>
    </row>
    <row r="48" spans="1:11" s="36" customFormat="1" ht="21">
      <c r="A48" s="551" t="s">
        <v>417</v>
      </c>
      <c r="B48" s="551"/>
      <c r="C48" s="551"/>
      <c r="D48" s="551"/>
      <c r="E48" s="279">
        <v>450000</v>
      </c>
      <c r="F48" s="279">
        <v>477000</v>
      </c>
      <c r="G48" s="279" t="s">
        <v>39</v>
      </c>
      <c r="H48" s="556">
        <v>477000</v>
      </c>
      <c r="I48" s="557"/>
      <c r="J48" s="585" t="s">
        <v>420</v>
      </c>
      <c r="K48" s="586"/>
    </row>
    <row r="49" spans="1:11" s="36" customFormat="1" ht="21">
      <c r="A49" s="551" t="s">
        <v>418</v>
      </c>
      <c r="B49" s="551"/>
      <c r="C49" s="551"/>
      <c r="D49" s="551"/>
      <c r="E49" s="279">
        <v>600000</v>
      </c>
      <c r="F49" s="279">
        <v>600000</v>
      </c>
      <c r="G49" s="279" t="s">
        <v>39</v>
      </c>
      <c r="H49" s="556">
        <v>600000</v>
      </c>
      <c r="I49" s="557"/>
      <c r="J49" s="556"/>
      <c r="K49" s="557"/>
    </row>
    <row r="50" spans="1:11" s="36" customFormat="1" ht="13.5" customHeight="1">
      <c r="A50" s="38"/>
      <c r="B50" s="38"/>
      <c r="C50" s="38"/>
      <c r="D50" s="38"/>
      <c r="E50" s="288"/>
      <c r="F50" s="288"/>
      <c r="G50" s="288"/>
      <c r="H50" s="288"/>
      <c r="I50" s="288"/>
      <c r="J50" s="288"/>
      <c r="K50" s="288"/>
    </row>
    <row r="51" spans="1:11" s="36" customFormat="1" ht="21">
      <c r="A51" s="173" t="s">
        <v>457</v>
      </c>
    </row>
    <row r="52" spans="1:11" s="36" customFormat="1" ht="21">
      <c r="A52" s="36" t="s">
        <v>396</v>
      </c>
    </row>
    <row r="53" spans="1:11" s="36" customFormat="1" ht="21">
      <c r="A53" s="36" t="s">
        <v>458</v>
      </c>
    </row>
    <row r="54" spans="1:11" s="1" customFormat="1" ht="19.8"/>
    <row r="55" spans="1:11" s="1" customFormat="1" ht="19.8"/>
    <row r="56" spans="1:11" s="1" customFormat="1" ht="19.8"/>
    <row r="57" spans="1:11" s="1" customFormat="1" ht="19.8"/>
    <row r="58" spans="1:11" s="1" customFormat="1" ht="19.8"/>
    <row r="59" spans="1:11" s="1" customFormat="1" ht="19.8"/>
    <row r="60" spans="1:11" s="1" customFormat="1" ht="19.8"/>
    <row r="61" spans="1:11" s="1" customFormat="1" ht="19.8"/>
    <row r="62" spans="1:11" s="1" customFormat="1" ht="19.8"/>
    <row r="63" spans="1:11" s="1" customFormat="1" ht="19.8"/>
    <row r="64" spans="1:11" s="1" customFormat="1" ht="19.8"/>
    <row r="65" s="1" customFormat="1" ht="19.8"/>
    <row r="66" s="1" customFormat="1" ht="19.8"/>
    <row r="67" s="1" customFormat="1" ht="19.8"/>
    <row r="68" s="1" customFormat="1" ht="19.8"/>
    <row r="69" s="1" customFormat="1" ht="19.8"/>
    <row r="70" s="1" customFormat="1" ht="19.8"/>
    <row r="71" s="1" customFormat="1" ht="19.8"/>
    <row r="72" s="1" customFormat="1" ht="19.8"/>
    <row r="73" s="1" customFormat="1" ht="19.8"/>
    <row r="74" s="1" customFormat="1" ht="19.8"/>
    <row r="75" s="1" customFormat="1" ht="19.8"/>
    <row r="76" s="1" customFormat="1" ht="19.8"/>
    <row r="77" s="1" customFormat="1" ht="19.8"/>
    <row r="78" s="1" customFormat="1" ht="19.8"/>
    <row r="79" s="1" customFormat="1" ht="19.8"/>
    <row r="80" s="1" customFormat="1" ht="19.8"/>
    <row r="81" s="1" customFormat="1" ht="19.8"/>
    <row r="82" s="1" customFormat="1" ht="19.8"/>
    <row r="83" s="1" customFormat="1" ht="19.8"/>
    <row r="84" s="1" customFormat="1" ht="19.8"/>
    <row r="85" s="1" customFormat="1" ht="19.8"/>
    <row r="86" s="1" customFormat="1" ht="19.8"/>
    <row r="87" s="1" customFormat="1" ht="19.8"/>
    <row r="88" s="1" customFormat="1" ht="19.8"/>
    <row r="89" s="1" customFormat="1" ht="19.8"/>
    <row r="90" s="1" customFormat="1" ht="19.8"/>
    <row r="91" s="1" customFormat="1" ht="19.8"/>
    <row r="92" s="1" customFormat="1" ht="19.8"/>
    <row r="93" s="1" customFormat="1" ht="19.8"/>
    <row r="94" s="1" customFormat="1" ht="19.8"/>
    <row r="95" s="1" customFormat="1" ht="19.8"/>
    <row r="96" s="1" customFormat="1" ht="19.8"/>
    <row r="97" spans="1:4" s="1" customFormat="1" ht="19.8"/>
    <row r="98" spans="1:4" s="1" customFormat="1" ht="19.8"/>
    <row r="99" spans="1:4" s="1" customFormat="1" ht="19.8">
      <c r="A99"/>
      <c r="B99"/>
      <c r="C99"/>
      <c r="D99"/>
    </row>
    <row r="100" spans="1:4" s="1" customFormat="1" ht="19.8">
      <c r="A100"/>
      <c r="B100"/>
      <c r="C100"/>
      <c r="D100"/>
    </row>
    <row r="101" spans="1:4" s="1" customFormat="1" ht="19.8">
      <c r="A101"/>
      <c r="B101"/>
      <c r="C101"/>
      <c r="D101"/>
    </row>
  </sheetData>
  <mergeCells count="94">
    <mergeCell ref="J49:K49"/>
    <mergeCell ref="J40:K40"/>
    <mergeCell ref="A40:D40"/>
    <mergeCell ref="H40:I40"/>
    <mergeCell ref="J45:K45"/>
    <mergeCell ref="J46:K46"/>
    <mergeCell ref="J47:K47"/>
    <mergeCell ref="J48:K48"/>
    <mergeCell ref="H48:I48"/>
    <mergeCell ref="A45:D45"/>
    <mergeCell ref="A49:D49"/>
    <mergeCell ref="H49:I49"/>
    <mergeCell ref="A44:D44"/>
    <mergeCell ref="H44:I44"/>
    <mergeCell ref="A48:D48"/>
    <mergeCell ref="A46:D46"/>
    <mergeCell ref="A47:D47"/>
    <mergeCell ref="H45:I45"/>
    <mergeCell ref="H46:I46"/>
    <mergeCell ref="H47:I47"/>
    <mergeCell ref="A43:D43"/>
    <mergeCell ref="H43:I43"/>
    <mergeCell ref="A42:D42"/>
    <mergeCell ref="H42:I42"/>
    <mergeCell ref="A38:D38"/>
    <mergeCell ref="H38:I38"/>
    <mergeCell ref="J38:K38"/>
    <mergeCell ref="J39:K39"/>
    <mergeCell ref="A41:D41"/>
    <mergeCell ref="H41:I41"/>
    <mergeCell ref="J41:K41"/>
    <mergeCell ref="A39:D39"/>
    <mergeCell ref="H39:I39"/>
    <mergeCell ref="A36:D37"/>
    <mergeCell ref="E36:E37"/>
    <mergeCell ref="F36:F37"/>
    <mergeCell ref="G36:G37"/>
    <mergeCell ref="A31:K31"/>
    <mergeCell ref="A32:K33"/>
    <mergeCell ref="J34:K35"/>
    <mergeCell ref="H36:I37"/>
    <mergeCell ref="J36:K37"/>
    <mergeCell ref="A34:D35"/>
    <mergeCell ref="E34:E35"/>
    <mergeCell ref="F34:G34"/>
    <mergeCell ref="H34:I35"/>
    <mergeCell ref="A30:K30"/>
    <mergeCell ref="A22:K22"/>
    <mergeCell ref="J21:K21"/>
    <mergeCell ref="A20:D20"/>
    <mergeCell ref="A26:K26"/>
    <mergeCell ref="A27:K27"/>
    <mergeCell ref="H21:I21"/>
    <mergeCell ref="A28:K28"/>
    <mergeCell ref="A29:K29"/>
    <mergeCell ref="J19:K19"/>
    <mergeCell ref="H17:I17"/>
    <mergeCell ref="J20:K20"/>
    <mergeCell ref="H20:I20"/>
    <mergeCell ref="A21:D21"/>
    <mergeCell ref="H19:I19"/>
    <mergeCell ref="A19:D19"/>
    <mergeCell ref="H13:I13"/>
    <mergeCell ref="A10:D11"/>
    <mergeCell ref="A16:D16"/>
    <mergeCell ref="A15:D15"/>
    <mergeCell ref="A12:D12"/>
    <mergeCell ref="J13:K13"/>
    <mergeCell ref="A18:D18"/>
    <mergeCell ref="H10:I11"/>
    <mergeCell ref="A13:D13"/>
    <mergeCell ref="H12:I12"/>
    <mergeCell ref="H14:I14"/>
    <mergeCell ref="A14:D14"/>
    <mergeCell ref="A17:D17"/>
    <mergeCell ref="H15:I15"/>
    <mergeCell ref="J10:K11"/>
    <mergeCell ref="G10:G11"/>
    <mergeCell ref="F10:F11"/>
    <mergeCell ref="E10:E11"/>
    <mergeCell ref="J12:K12"/>
    <mergeCell ref="H16:I16"/>
    <mergeCell ref="H18:I18"/>
    <mergeCell ref="A1:K1"/>
    <mergeCell ref="J8:K9"/>
    <mergeCell ref="E8:E9"/>
    <mergeCell ref="F8:G8"/>
    <mergeCell ref="H8:I9"/>
    <mergeCell ref="A2:K2"/>
    <mergeCell ref="A3:K3"/>
    <mergeCell ref="A4:K4"/>
    <mergeCell ref="A5:K5"/>
    <mergeCell ref="A6:K7"/>
    <mergeCell ref="A8:D9"/>
  </mergeCells>
  <phoneticPr fontId="2" type="noConversion"/>
  <printOptions horizontalCentered="1" verticalCentered="1"/>
  <pageMargins left="0.74803149606299202" right="0.55118110236220497" top="0.118110236220472" bottom="0.196850393700787" header="0.15748031496063" footer="0.118110236220472"/>
  <pageSetup paperSize="9" firstPageNumber="10" orientation="landscape" useFirstPageNumber="1" r:id="rId1"/>
  <headerFooter alignWithMargins="0">
    <oddHeader>&amp;R&amp;P</oddHeader>
  </headerFooter>
  <rowBreaks count="1" manualBreakCount="1">
    <brk id="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23"/>
  <sheetViews>
    <sheetView view="pageBreakPreview" topLeftCell="A109" zoomScaleNormal="95" zoomScaleSheetLayoutView="100" workbookViewId="0">
      <selection activeCell="Q12" sqref="Q12"/>
    </sheetView>
  </sheetViews>
  <sheetFormatPr defaultColWidth="9.109375" defaultRowHeight="21"/>
  <cols>
    <col min="1" max="1" width="8.5546875" style="290" customWidth="1"/>
    <col min="2" max="2" width="3.5546875" style="290" customWidth="1"/>
    <col min="3" max="3" width="11.6640625" style="290" customWidth="1"/>
    <col min="4" max="4" width="7.44140625" style="291" customWidth="1"/>
    <col min="5" max="5" width="8" style="290" customWidth="1"/>
    <col min="6" max="6" width="9" style="291" customWidth="1"/>
    <col min="7" max="7" width="8" style="290" customWidth="1"/>
    <col min="8" max="8" width="10.88671875" style="290" customWidth="1"/>
    <col min="9" max="9" width="8.109375" style="290" customWidth="1"/>
    <col min="10" max="10" width="6.88671875" style="290" customWidth="1"/>
    <col min="11" max="11" width="9.44140625" style="290" customWidth="1"/>
    <col min="12" max="13" width="9.109375" style="290"/>
    <col min="14" max="14" width="16" style="290" customWidth="1"/>
    <col min="15" max="16384" width="9.109375" style="19"/>
  </cols>
  <sheetData>
    <row r="1" spans="1:14" ht="28.5" customHeight="1">
      <c r="A1" s="610" t="s">
        <v>309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  <c r="N1" s="610"/>
    </row>
    <row r="2" spans="1:14" ht="20.100000000000001" customHeight="1">
      <c r="A2" s="289" t="s">
        <v>140</v>
      </c>
      <c r="C2" s="290" t="s">
        <v>466</v>
      </c>
      <c r="E2" s="367"/>
      <c r="F2" s="367"/>
      <c r="G2" s="367"/>
      <c r="H2" s="367"/>
      <c r="I2" s="367"/>
      <c r="J2" s="367"/>
      <c r="K2" s="367"/>
      <c r="L2" s="291"/>
      <c r="N2" s="292"/>
    </row>
    <row r="3" spans="1:14" ht="20.100000000000001" customHeight="1">
      <c r="A3" s="289" t="s">
        <v>141</v>
      </c>
      <c r="C3" s="290" t="s">
        <v>142</v>
      </c>
      <c r="E3" s="602"/>
      <c r="F3" s="602"/>
      <c r="G3" s="602"/>
      <c r="H3" s="602"/>
      <c r="I3" s="602"/>
      <c r="J3" s="602"/>
      <c r="K3" s="602"/>
    </row>
    <row r="4" spans="1:14" ht="20.100000000000001" customHeight="1">
      <c r="A4" s="289" t="s">
        <v>143</v>
      </c>
      <c r="C4" s="290" t="s">
        <v>144</v>
      </c>
      <c r="G4" s="291"/>
    </row>
    <row r="5" spans="1:14" ht="20.100000000000001" customHeight="1">
      <c r="A5" s="289" t="s">
        <v>145</v>
      </c>
      <c r="C5" s="290" t="s">
        <v>146</v>
      </c>
      <c r="G5" s="291"/>
    </row>
    <row r="6" spans="1:14" s="20" customFormat="1" ht="20.100000000000001" customHeight="1">
      <c r="A6" s="603" t="s">
        <v>199</v>
      </c>
      <c r="B6" s="587" t="s">
        <v>147</v>
      </c>
      <c r="C6" s="589"/>
      <c r="D6" s="596" t="s">
        <v>148</v>
      </c>
      <c r="E6" s="606"/>
      <c r="F6" s="606"/>
      <c r="G6" s="606"/>
      <c r="H6" s="607"/>
      <c r="I6" s="606"/>
      <c r="J6" s="606"/>
      <c r="K6" s="607"/>
      <c r="L6" s="587" t="s">
        <v>149</v>
      </c>
      <c r="M6" s="588"/>
      <c r="N6" s="589"/>
    </row>
    <row r="7" spans="1:14" s="20" customFormat="1" ht="20.100000000000001" customHeight="1">
      <c r="A7" s="604"/>
      <c r="B7" s="590"/>
      <c r="C7" s="592"/>
      <c r="D7" s="600"/>
      <c r="E7" s="596" t="s">
        <v>198</v>
      </c>
      <c r="F7" s="598" t="s">
        <v>150</v>
      </c>
      <c r="G7" s="598"/>
      <c r="H7" s="599" t="s">
        <v>197</v>
      </c>
      <c r="I7" s="599" t="s">
        <v>198</v>
      </c>
      <c r="J7" s="599" t="s">
        <v>150</v>
      </c>
      <c r="K7" s="599" t="s">
        <v>197</v>
      </c>
      <c r="L7" s="590"/>
      <c r="M7" s="591"/>
      <c r="N7" s="592"/>
    </row>
    <row r="8" spans="1:14" s="20" customFormat="1" ht="20.100000000000001" customHeight="1">
      <c r="A8" s="605"/>
      <c r="B8" s="593"/>
      <c r="C8" s="595"/>
      <c r="D8" s="601"/>
      <c r="E8" s="597"/>
      <c r="F8" s="293" t="s">
        <v>151</v>
      </c>
      <c r="G8" s="293" t="s">
        <v>152</v>
      </c>
      <c r="H8" s="599"/>
      <c r="I8" s="599"/>
      <c r="J8" s="599"/>
      <c r="K8" s="599"/>
      <c r="L8" s="593"/>
      <c r="M8" s="594"/>
      <c r="N8" s="595"/>
    </row>
    <row r="9" spans="1:14" ht="20.100000000000001" customHeight="1">
      <c r="A9" s="294">
        <v>1</v>
      </c>
      <c r="B9" s="295" t="s">
        <v>153</v>
      </c>
      <c r="C9" s="296"/>
      <c r="D9" s="297">
        <v>744</v>
      </c>
      <c r="E9" s="223">
        <v>50550</v>
      </c>
      <c r="F9" s="298">
        <v>10</v>
      </c>
      <c r="G9" s="298" t="s">
        <v>39</v>
      </c>
      <c r="H9" s="299">
        <f>E9*F9*12</f>
        <v>6066000</v>
      </c>
      <c r="I9" s="297"/>
      <c r="J9" s="297"/>
      <c r="K9" s="209"/>
      <c r="L9" s="300" t="s">
        <v>239</v>
      </c>
      <c r="M9" s="301"/>
      <c r="N9" s="296"/>
    </row>
    <row r="10" spans="1:14" ht="20.100000000000001" customHeight="1">
      <c r="A10" s="294"/>
      <c r="D10" s="297"/>
      <c r="E10" s="127"/>
      <c r="F10" s="297"/>
      <c r="G10" s="297"/>
      <c r="H10" s="127"/>
      <c r="I10" s="297"/>
      <c r="J10" s="297"/>
      <c r="K10" s="209"/>
      <c r="L10" s="300" t="s">
        <v>452</v>
      </c>
      <c r="M10" s="301"/>
      <c r="N10" s="296"/>
    </row>
    <row r="11" spans="1:14" ht="20.100000000000001" customHeight="1">
      <c r="A11" s="297"/>
      <c r="B11" s="300" t="s">
        <v>34</v>
      </c>
      <c r="C11" s="296"/>
      <c r="D11" s="297">
        <v>754</v>
      </c>
      <c r="E11" s="127" t="s">
        <v>34</v>
      </c>
      <c r="F11" s="297"/>
      <c r="G11" s="297"/>
      <c r="H11" s="127"/>
      <c r="I11" s="302"/>
      <c r="J11" s="302"/>
      <c r="K11" s="127"/>
      <c r="L11" s="300" t="s">
        <v>289</v>
      </c>
      <c r="M11" s="301"/>
      <c r="N11" s="296"/>
    </row>
    <row r="12" spans="1:14" ht="20.100000000000001" customHeight="1">
      <c r="A12" s="297"/>
      <c r="B12" s="300"/>
      <c r="C12" s="296"/>
      <c r="D12" s="297"/>
      <c r="E12" s="127"/>
      <c r="F12" s="297"/>
      <c r="G12" s="297"/>
      <c r="H12" s="127"/>
      <c r="I12" s="302"/>
      <c r="J12" s="302"/>
      <c r="K12" s="127"/>
      <c r="L12" s="300" t="s">
        <v>452</v>
      </c>
      <c r="M12" s="301"/>
      <c r="N12" s="296"/>
    </row>
    <row r="13" spans="1:14" ht="20.100000000000001" customHeight="1">
      <c r="A13" s="297"/>
      <c r="B13" s="300"/>
      <c r="C13" s="296"/>
      <c r="D13" s="297">
        <v>763</v>
      </c>
      <c r="E13" s="127"/>
      <c r="F13" s="297"/>
      <c r="G13" s="297"/>
      <c r="H13" s="127"/>
      <c r="I13" s="302"/>
      <c r="J13" s="302"/>
      <c r="K13" s="127"/>
      <c r="L13" s="300" t="s">
        <v>240</v>
      </c>
      <c r="M13" s="301"/>
      <c r="N13" s="296"/>
    </row>
    <row r="14" spans="1:14" ht="20.100000000000001" customHeight="1">
      <c r="A14" s="297"/>
      <c r="B14" s="300"/>
      <c r="C14" s="296"/>
      <c r="D14" s="297"/>
      <c r="E14" s="127"/>
      <c r="F14" s="297"/>
      <c r="G14" s="297"/>
      <c r="H14" s="127"/>
      <c r="I14" s="302"/>
      <c r="J14" s="302"/>
      <c r="K14" s="127"/>
      <c r="L14" s="300" t="s">
        <v>452</v>
      </c>
      <c r="M14" s="301"/>
      <c r="N14" s="296"/>
    </row>
    <row r="15" spans="1:14" ht="20.100000000000001" customHeight="1">
      <c r="A15" s="297"/>
      <c r="B15" s="300"/>
      <c r="C15" s="296"/>
      <c r="D15" s="297">
        <v>764</v>
      </c>
      <c r="E15" s="127"/>
      <c r="F15" s="297"/>
      <c r="G15" s="297"/>
      <c r="H15" s="127"/>
      <c r="I15" s="302"/>
      <c r="J15" s="302"/>
      <c r="K15" s="127"/>
      <c r="L15" s="300" t="s">
        <v>241</v>
      </c>
      <c r="M15" s="301"/>
      <c r="N15" s="296"/>
    </row>
    <row r="16" spans="1:14" ht="20.100000000000001" customHeight="1">
      <c r="A16" s="297"/>
      <c r="B16" s="300"/>
      <c r="C16" s="296"/>
      <c r="D16" s="297"/>
      <c r="E16" s="127"/>
      <c r="F16" s="297"/>
      <c r="G16" s="297"/>
      <c r="H16" s="127"/>
      <c r="I16" s="302"/>
      <c r="J16" s="302"/>
      <c r="K16" s="127"/>
      <c r="L16" s="300" t="s">
        <v>452</v>
      </c>
      <c r="M16" s="301"/>
      <c r="N16" s="296"/>
    </row>
    <row r="17" spans="1:14" ht="20.100000000000001" customHeight="1">
      <c r="A17" s="297"/>
      <c r="B17" s="300"/>
      <c r="C17" s="296"/>
      <c r="D17" s="297">
        <v>769</v>
      </c>
      <c r="E17" s="127"/>
      <c r="F17" s="297"/>
      <c r="G17" s="297"/>
      <c r="H17" s="127"/>
      <c r="I17" s="302"/>
      <c r="J17" s="302"/>
      <c r="K17" s="127"/>
      <c r="L17" s="300" t="s">
        <v>242</v>
      </c>
      <c r="M17" s="301"/>
      <c r="N17" s="296"/>
    </row>
    <row r="18" spans="1:14" ht="20.100000000000001" customHeight="1">
      <c r="A18" s="297"/>
      <c r="B18" s="300"/>
      <c r="C18" s="296"/>
      <c r="D18" s="297"/>
      <c r="E18" s="127"/>
      <c r="F18" s="297"/>
      <c r="G18" s="297"/>
      <c r="H18" s="127"/>
      <c r="I18" s="302"/>
      <c r="J18" s="302"/>
      <c r="K18" s="127"/>
      <c r="L18" s="300" t="s">
        <v>452</v>
      </c>
      <c r="M18" s="301"/>
      <c r="N18" s="296"/>
    </row>
    <row r="19" spans="1:14" ht="20.100000000000001" customHeight="1">
      <c r="A19" s="297"/>
      <c r="B19" s="300"/>
      <c r="C19" s="296"/>
      <c r="D19" s="297">
        <v>1307</v>
      </c>
      <c r="E19" s="127"/>
      <c r="F19" s="297"/>
      <c r="G19" s="297"/>
      <c r="H19" s="127"/>
      <c r="I19" s="302"/>
      <c r="J19" s="302"/>
      <c r="K19" s="127"/>
      <c r="L19" s="300" t="s">
        <v>243</v>
      </c>
      <c r="M19" s="301"/>
      <c r="N19" s="296"/>
    </row>
    <row r="20" spans="1:14" ht="20.100000000000001" customHeight="1">
      <c r="A20" s="297"/>
      <c r="B20" s="300"/>
      <c r="C20" s="296"/>
      <c r="D20" s="297">
        <v>1469</v>
      </c>
      <c r="E20" s="127"/>
      <c r="F20" s="297"/>
      <c r="G20" s="297"/>
      <c r="H20" s="127"/>
      <c r="I20" s="302"/>
      <c r="J20" s="302"/>
      <c r="K20" s="127"/>
      <c r="L20" s="300" t="s">
        <v>244</v>
      </c>
      <c r="M20" s="301"/>
      <c r="N20" s="296"/>
    </row>
    <row r="21" spans="1:14" ht="20.100000000000001" customHeight="1">
      <c r="A21" s="294"/>
      <c r="B21" s="303"/>
      <c r="C21" s="296"/>
      <c r="D21" s="294">
        <v>2257</v>
      </c>
      <c r="E21" s="304"/>
      <c r="F21" s="294"/>
      <c r="G21" s="226"/>
      <c r="H21" s="127"/>
      <c r="I21" s="305"/>
      <c r="J21" s="305"/>
      <c r="K21" s="305"/>
      <c r="L21" s="303" t="s">
        <v>245</v>
      </c>
      <c r="M21" s="306"/>
      <c r="N21" s="307"/>
    </row>
    <row r="22" spans="1:14" ht="20.100000000000001" customHeight="1">
      <c r="A22" s="297"/>
      <c r="B22" s="300"/>
      <c r="C22" s="296"/>
      <c r="D22" s="297"/>
      <c r="E22" s="127"/>
      <c r="F22" s="297"/>
      <c r="G22" s="297"/>
      <c r="H22" s="127"/>
      <c r="I22" s="302"/>
      <c r="J22" s="302"/>
      <c r="K22" s="127"/>
      <c r="L22" s="300" t="s">
        <v>452</v>
      </c>
      <c r="M22" s="301"/>
      <c r="N22" s="296"/>
    </row>
    <row r="23" spans="1:14" ht="20.100000000000001" customHeight="1">
      <c r="A23" s="297"/>
      <c r="B23" s="303"/>
      <c r="C23" s="307"/>
      <c r="D23" s="294">
        <v>737</v>
      </c>
      <c r="E23" s="123"/>
      <c r="F23" s="294"/>
      <c r="G23" s="294"/>
      <c r="H23" s="123"/>
      <c r="I23" s="305"/>
      <c r="J23" s="305"/>
      <c r="K23" s="123"/>
      <c r="L23" s="303" t="s">
        <v>246</v>
      </c>
      <c r="M23" s="306"/>
      <c r="N23" s="307"/>
    </row>
    <row r="24" spans="1:14" ht="20.100000000000001" customHeight="1">
      <c r="A24" s="297"/>
      <c r="B24" s="300"/>
      <c r="C24" s="296"/>
      <c r="D24" s="297"/>
      <c r="E24" s="127"/>
      <c r="F24" s="297"/>
      <c r="G24" s="297"/>
      <c r="H24" s="127"/>
      <c r="I24" s="302"/>
      <c r="J24" s="302"/>
      <c r="K24" s="127"/>
      <c r="L24" s="300" t="s">
        <v>452</v>
      </c>
      <c r="M24" s="301"/>
      <c r="N24" s="296"/>
    </row>
    <row r="25" spans="1:14" ht="20.100000000000001" customHeight="1">
      <c r="A25" s="308"/>
      <c r="B25" s="309"/>
      <c r="C25" s="310"/>
      <c r="D25" s="297">
        <v>749</v>
      </c>
      <c r="E25" s="245"/>
      <c r="F25" s="308"/>
      <c r="G25" s="308"/>
      <c r="H25" s="245"/>
      <c r="I25" s="302"/>
      <c r="J25" s="302"/>
      <c r="K25" s="302"/>
      <c r="L25" s="300" t="s">
        <v>247</v>
      </c>
      <c r="M25" s="301"/>
      <c r="N25" s="296"/>
    </row>
    <row r="26" spans="1:14" ht="20.100000000000001" customHeight="1">
      <c r="A26" s="317"/>
      <c r="B26" s="318"/>
      <c r="C26" s="319"/>
      <c r="D26" s="317"/>
      <c r="E26" s="320"/>
      <c r="F26" s="317"/>
      <c r="G26" s="317"/>
      <c r="H26" s="320"/>
      <c r="I26" s="322"/>
      <c r="J26" s="322"/>
      <c r="K26" s="320"/>
      <c r="L26" s="318" t="s">
        <v>452</v>
      </c>
      <c r="M26" s="323"/>
      <c r="N26" s="319"/>
    </row>
    <row r="27" spans="1:14" ht="20.100000000000001" customHeight="1">
      <c r="A27" s="424"/>
      <c r="B27" s="313"/>
      <c r="C27" s="313"/>
      <c r="D27" s="424"/>
      <c r="E27" s="146"/>
      <c r="F27" s="424"/>
      <c r="G27" s="424"/>
      <c r="H27" s="146"/>
      <c r="I27" s="313"/>
      <c r="J27" s="313"/>
      <c r="K27" s="146"/>
      <c r="L27" s="313"/>
      <c r="M27" s="313"/>
      <c r="N27" s="313"/>
    </row>
    <row r="28" spans="1:14">
      <c r="A28" s="289" t="s">
        <v>140</v>
      </c>
      <c r="C28" s="290" t="s">
        <v>467</v>
      </c>
      <c r="E28" s="367"/>
      <c r="F28" s="367"/>
      <c r="G28" s="367"/>
      <c r="H28" s="367"/>
      <c r="I28" s="367"/>
      <c r="J28" s="367"/>
      <c r="K28" s="367"/>
      <c r="L28" s="291"/>
      <c r="N28" s="292"/>
    </row>
    <row r="29" spans="1:14">
      <c r="A29" s="289" t="s">
        <v>141</v>
      </c>
      <c r="C29" s="290" t="s">
        <v>142</v>
      </c>
      <c r="E29" s="602"/>
      <c r="F29" s="602"/>
      <c r="G29" s="602"/>
      <c r="H29" s="602"/>
      <c r="I29" s="602"/>
      <c r="J29" s="602"/>
      <c r="K29" s="602"/>
    </row>
    <row r="30" spans="1:14">
      <c r="A30" s="289" t="s">
        <v>143</v>
      </c>
      <c r="C30" s="290" t="s">
        <v>144</v>
      </c>
      <c r="G30" s="291"/>
    </row>
    <row r="31" spans="1:14">
      <c r="A31" s="289" t="s">
        <v>145</v>
      </c>
      <c r="C31" s="290" t="s">
        <v>146</v>
      </c>
      <c r="G31" s="291"/>
    </row>
    <row r="32" spans="1:14" s="20" customFormat="1" ht="21.75" customHeight="1">
      <c r="A32" s="603" t="s">
        <v>199</v>
      </c>
      <c r="B32" s="587" t="s">
        <v>147</v>
      </c>
      <c r="C32" s="589"/>
      <c r="D32" s="596" t="s">
        <v>148</v>
      </c>
      <c r="E32" s="606"/>
      <c r="F32" s="606"/>
      <c r="G32" s="606"/>
      <c r="H32" s="607"/>
      <c r="I32" s="606"/>
      <c r="J32" s="606"/>
      <c r="K32" s="607"/>
      <c r="L32" s="587" t="s">
        <v>149</v>
      </c>
      <c r="M32" s="588"/>
      <c r="N32" s="589"/>
    </row>
    <row r="33" spans="1:14" s="20" customFormat="1" ht="21.75" customHeight="1">
      <c r="A33" s="604"/>
      <c r="B33" s="590"/>
      <c r="C33" s="592"/>
      <c r="D33" s="600"/>
      <c r="E33" s="596" t="s">
        <v>198</v>
      </c>
      <c r="F33" s="598" t="s">
        <v>150</v>
      </c>
      <c r="G33" s="598"/>
      <c r="H33" s="599" t="s">
        <v>197</v>
      </c>
      <c r="I33" s="599" t="s">
        <v>198</v>
      </c>
      <c r="J33" s="599" t="s">
        <v>150</v>
      </c>
      <c r="K33" s="599" t="s">
        <v>197</v>
      </c>
      <c r="L33" s="590"/>
      <c r="M33" s="591"/>
      <c r="N33" s="592"/>
    </row>
    <row r="34" spans="1:14" s="20" customFormat="1">
      <c r="A34" s="605"/>
      <c r="B34" s="593"/>
      <c r="C34" s="595"/>
      <c r="D34" s="601"/>
      <c r="E34" s="597"/>
      <c r="F34" s="293" t="s">
        <v>151</v>
      </c>
      <c r="G34" s="293" t="s">
        <v>152</v>
      </c>
      <c r="H34" s="599"/>
      <c r="I34" s="599"/>
      <c r="J34" s="599"/>
      <c r="K34" s="599"/>
      <c r="L34" s="593"/>
      <c r="M34" s="594"/>
      <c r="N34" s="595"/>
    </row>
    <row r="35" spans="1:14">
      <c r="A35" s="297">
        <v>2</v>
      </c>
      <c r="B35" s="300" t="s">
        <v>153</v>
      </c>
      <c r="C35" s="296"/>
      <c r="D35" s="297">
        <v>762</v>
      </c>
      <c r="E35" s="127">
        <v>49000</v>
      </c>
      <c r="F35" s="297">
        <v>1</v>
      </c>
      <c r="G35" s="297" t="s">
        <v>39</v>
      </c>
      <c r="H35" s="127">
        <f>E35*12*F35</f>
        <v>588000</v>
      </c>
      <c r="I35" s="302"/>
      <c r="J35" s="302"/>
      <c r="K35" s="127"/>
      <c r="L35" s="300" t="s">
        <v>290</v>
      </c>
      <c r="M35" s="301"/>
      <c r="N35" s="296"/>
    </row>
    <row r="36" spans="1:14">
      <c r="A36" s="297"/>
      <c r="B36" s="300"/>
      <c r="C36" s="296"/>
      <c r="D36" s="297"/>
      <c r="E36" s="127"/>
      <c r="F36" s="297"/>
      <c r="G36" s="297"/>
      <c r="H36" s="127"/>
      <c r="I36" s="302"/>
      <c r="J36" s="302"/>
      <c r="K36" s="127"/>
      <c r="L36" s="300" t="s">
        <v>453</v>
      </c>
      <c r="M36" s="301"/>
      <c r="N36" s="296"/>
    </row>
    <row r="37" spans="1:14">
      <c r="A37" s="297">
        <v>3</v>
      </c>
      <c r="B37" s="300" t="s">
        <v>153</v>
      </c>
      <c r="C37" s="296"/>
      <c r="D37" s="297">
        <v>259</v>
      </c>
      <c r="E37" s="127">
        <v>47450</v>
      </c>
      <c r="F37" s="297">
        <v>1</v>
      </c>
      <c r="G37" s="209" t="s">
        <v>39</v>
      </c>
      <c r="H37" s="127">
        <f>E37*12*F37</f>
        <v>569400</v>
      </c>
      <c r="I37" s="302"/>
      <c r="J37" s="302"/>
      <c r="K37" s="302"/>
      <c r="L37" s="300" t="s">
        <v>291</v>
      </c>
      <c r="M37" s="301"/>
      <c r="N37" s="296"/>
    </row>
    <row r="38" spans="1:14">
      <c r="A38" s="294"/>
      <c r="B38" s="300"/>
      <c r="C38" s="307"/>
      <c r="D38" s="294"/>
      <c r="E38" s="123"/>
      <c r="F38" s="294"/>
      <c r="G38" s="209"/>
      <c r="H38" s="127"/>
      <c r="I38" s="305"/>
      <c r="J38" s="305"/>
      <c r="K38" s="305"/>
      <c r="L38" s="300" t="s">
        <v>453</v>
      </c>
      <c r="M38" s="306"/>
      <c r="N38" s="307"/>
    </row>
    <row r="39" spans="1:14">
      <c r="A39" s="294">
        <v>4</v>
      </c>
      <c r="B39" s="300" t="s">
        <v>153</v>
      </c>
      <c r="C39" s="307"/>
      <c r="D39" s="294">
        <v>1</v>
      </c>
      <c r="E39" s="123">
        <v>46670</v>
      </c>
      <c r="F39" s="294">
        <v>1</v>
      </c>
      <c r="G39" s="297" t="s">
        <v>39</v>
      </c>
      <c r="H39" s="127">
        <f>E39*12*F39</f>
        <v>560040</v>
      </c>
      <c r="I39" s="305"/>
      <c r="J39" s="305"/>
      <c r="K39" s="123"/>
      <c r="L39" s="303" t="s">
        <v>216</v>
      </c>
      <c r="M39" s="306"/>
      <c r="N39" s="307"/>
    </row>
    <row r="40" spans="1:14">
      <c r="A40" s="297">
        <v>5</v>
      </c>
      <c r="B40" s="300" t="s">
        <v>153</v>
      </c>
      <c r="C40" s="296"/>
      <c r="D40" s="297">
        <v>759</v>
      </c>
      <c r="E40" s="127">
        <v>39680</v>
      </c>
      <c r="F40" s="297">
        <v>1</v>
      </c>
      <c r="G40" s="209" t="s">
        <v>39</v>
      </c>
      <c r="H40" s="127">
        <f>E40*12*F40</f>
        <v>476160</v>
      </c>
      <c r="I40" s="302"/>
      <c r="J40" s="302"/>
      <c r="K40" s="302"/>
      <c r="L40" s="300" t="s">
        <v>248</v>
      </c>
      <c r="M40" s="301"/>
      <c r="N40" s="296"/>
    </row>
    <row r="41" spans="1:14">
      <c r="A41" s="297"/>
      <c r="B41" s="300"/>
      <c r="C41" s="296"/>
      <c r="D41" s="297"/>
      <c r="E41" s="127"/>
      <c r="F41" s="297"/>
      <c r="G41" s="297"/>
      <c r="H41" s="127"/>
      <c r="I41" s="302"/>
      <c r="J41" s="302"/>
      <c r="K41" s="127"/>
      <c r="L41" s="300" t="s">
        <v>453</v>
      </c>
      <c r="M41" s="301"/>
      <c r="N41" s="296"/>
    </row>
    <row r="42" spans="1:14">
      <c r="A42" s="294">
        <v>6</v>
      </c>
      <c r="B42" s="303" t="s">
        <v>153</v>
      </c>
      <c r="C42" s="305"/>
      <c r="D42" s="294">
        <v>742</v>
      </c>
      <c r="E42" s="123">
        <v>38940</v>
      </c>
      <c r="F42" s="294">
        <v>1</v>
      </c>
      <c r="G42" s="226" t="s">
        <v>39</v>
      </c>
      <c r="H42" s="123">
        <f>E42*12*F42</f>
        <v>467280</v>
      </c>
      <c r="I42" s="305"/>
      <c r="J42" s="305"/>
      <c r="K42" s="305"/>
      <c r="L42" s="303" t="s">
        <v>249</v>
      </c>
      <c r="M42" s="306"/>
      <c r="N42" s="307"/>
    </row>
    <row r="43" spans="1:14">
      <c r="A43" s="294">
        <v>7</v>
      </c>
      <c r="B43" s="303" t="s">
        <v>153</v>
      </c>
      <c r="C43" s="305"/>
      <c r="D43" s="294">
        <v>775</v>
      </c>
      <c r="E43" s="123">
        <v>36780</v>
      </c>
      <c r="F43" s="294">
        <v>1</v>
      </c>
      <c r="G43" s="226" t="s">
        <v>39</v>
      </c>
      <c r="H43" s="123">
        <f>E43*12*F43</f>
        <v>441360</v>
      </c>
      <c r="I43" s="305"/>
      <c r="J43" s="305"/>
      <c r="K43" s="305"/>
      <c r="L43" s="303" t="s">
        <v>155</v>
      </c>
      <c r="M43" s="306"/>
      <c r="N43" s="307"/>
    </row>
    <row r="44" spans="1:14">
      <c r="A44" s="297">
        <v>8</v>
      </c>
      <c r="B44" s="302" t="s">
        <v>154</v>
      </c>
      <c r="C44" s="296"/>
      <c r="D44" s="297">
        <v>535</v>
      </c>
      <c r="E44" s="127">
        <v>47450</v>
      </c>
      <c r="F44" s="297">
        <v>1</v>
      </c>
      <c r="G44" s="226" t="s">
        <v>39</v>
      </c>
      <c r="H44" s="123">
        <f>E44*12*F44</f>
        <v>569400</v>
      </c>
      <c r="I44" s="302"/>
      <c r="J44" s="302"/>
      <c r="K44" s="302"/>
      <c r="L44" s="300" t="s">
        <v>250</v>
      </c>
      <c r="M44" s="301"/>
      <c r="N44" s="296"/>
    </row>
    <row r="45" spans="1:14">
      <c r="A45" s="297">
        <v>9</v>
      </c>
      <c r="B45" s="302" t="s">
        <v>154</v>
      </c>
      <c r="C45" s="296"/>
      <c r="D45" s="297">
        <v>2229</v>
      </c>
      <c r="E45" s="127">
        <v>42790</v>
      </c>
      <c r="F45" s="297">
        <v>1</v>
      </c>
      <c r="G45" s="226" t="s">
        <v>39</v>
      </c>
      <c r="H45" s="123">
        <f>E45*12*F45</f>
        <v>513480</v>
      </c>
      <c r="I45" s="302"/>
      <c r="J45" s="302"/>
      <c r="K45" s="302"/>
      <c r="L45" s="300" t="s">
        <v>251</v>
      </c>
      <c r="M45" s="301"/>
      <c r="N45" s="296"/>
    </row>
    <row r="46" spans="1:14">
      <c r="A46" s="297">
        <v>10</v>
      </c>
      <c r="B46" s="302" t="s">
        <v>154</v>
      </c>
      <c r="C46" s="302"/>
      <c r="D46" s="297">
        <v>755</v>
      </c>
      <c r="E46" s="127">
        <v>42020</v>
      </c>
      <c r="F46" s="297">
        <v>1</v>
      </c>
      <c r="G46" s="209" t="s">
        <v>39</v>
      </c>
      <c r="H46" s="123">
        <f>E46*12*F46</f>
        <v>504240</v>
      </c>
      <c r="I46" s="302"/>
      <c r="J46" s="302"/>
      <c r="K46" s="302"/>
      <c r="L46" s="300" t="s">
        <v>252</v>
      </c>
      <c r="M46" s="301"/>
      <c r="N46" s="296"/>
    </row>
    <row r="47" spans="1:14">
      <c r="A47" s="297">
        <v>11</v>
      </c>
      <c r="B47" s="302" t="s">
        <v>154</v>
      </c>
      <c r="C47" s="296"/>
      <c r="D47" s="297">
        <v>2222</v>
      </c>
      <c r="E47" s="127">
        <v>38620</v>
      </c>
      <c r="F47" s="297">
        <v>2</v>
      </c>
      <c r="G47" s="209" t="s">
        <v>39</v>
      </c>
      <c r="H47" s="127">
        <f>E47*F47*12</f>
        <v>926880</v>
      </c>
      <c r="I47" s="302"/>
      <c r="J47" s="302"/>
      <c r="K47" s="302"/>
      <c r="L47" s="300" t="s">
        <v>217</v>
      </c>
      <c r="M47" s="301"/>
      <c r="N47" s="296"/>
    </row>
    <row r="48" spans="1:14">
      <c r="A48" s="297"/>
      <c r="B48" s="300"/>
      <c r="C48" s="296"/>
      <c r="D48" s="297">
        <v>2226</v>
      </c>
      <c r="E48" s="127"/>
      <c r="F48" s="297"/>
      <c r="G48" s="209"/>
      <c r="H48" s="127"/>
      <c r="I48" s="302"/>
      <c r="J48" s="302"/>
      <c r="K48" s="302"/>
      <c r="L48" s="300" t="s">
        <v>200</v>
      </c>
      <c r="M48" s="301"/>
      <c r="N48" s="296"/>
    </row>
    <row r="49" spans="1:14">
      <c r="A49" s="297">
        <v>12</v>
      </c>
      <c r="B49" s="302" t="s">
        <v>154</v>
      </c>
      <c r="C49" s="296"/>
      <c r="D49" s="297">
        <v>772</v>
      </c>
      <c r="E49" s="127">
        <v>37320</v>
      </c>
      <c r="F49" s="297">
        <v>1</v>
      </c>
      <c r="G49" s="209" t="s">
        <v>39</v>
      </c>
      <c r="H49" s="127">
        <f>E49*12*F49</f>
        <v>447840</v>
      </c>
      <c r="I49" s="302"/>
      <c r="J49" s="302"/>
      <c r="K49" s="302"/>
      <c r="L49" s="300" t="s">
        <v>189</v>
      </c>
      <c r="M49" s="301"/>
      <c r="N49" s="296"/>
    </row>
    <row r="50" spans="1:14">
      <c r="A50" s="294">
        <v>13</v>
      </c>
      <c r="B50" s="305" t="s">
        <v>154</v>
      </c>
      <c r="C50" s="305"/>
      <c r="D50" s="294">
        <v>2237</v>
      </c>
      <c r="E50" s="123">
        <v>30960</v>
      </c>
      <c r="F50" s="294">
        <v>1</v>
      </c>
      <c r="G50" s="226" t="s">
        <v>39</v>
      </c>
      <c r="H50" s="127">
        <f>E50*12*F50</f>
        <v>371520</v>
      </c>
      <c r="I50" s="305"/>
      <c r="J50" s="305"/>
      <c r="K50" s="305"/>
      <c r="L50" s="303" t="s">
        <v>160</v>
      </c>
      <c r="M50" s="306"/>
      <c r="N50" s="307"/>
    </row>
    <row r="51" spans="1:14">
      <c r="A51" s="317">
        <v>14</v>
      </c>
      <c r="B51" s="322" t="s">
        <v>154</v>
      </c>
      <c r="C51" s="322"/>
      <c r="D51" s="317">
        <v>1306</v>
      </c>
      <c r="E51" s="320">
        <v>21610</v>
      </c>
      <c r="F51" s="317">
        <v>1</v>
      </c>
      <c r="G51" s="422" t="s">
        <v>39</v>
      </c>
      <c r="H51" s="320">
        <f>E51*12*F51</f>
        <v>259320</v>
      </c>
      <c r="I51" s="322"/>
      <c r="J51" s="322"/>
      <c r="K51" s="322"/>
      <c r="L51" s="318" t="s">
        <v>191</v>
      </c>
      <c r="M51" s="323"/>
      <c r="N51" s="319"/>
    </row>
    <row r="52" spans="1:14">
      <c r="A52" s="424"/>
      <c r="B52" s="313"/>
      <c r="C52" s="313"/>
      <c r="D52" s="424"/>
      <c r="E52" s="146"/>
      <c r="F52" s="424"/>
      <c r="G52" s="423"/>
      <c r="H52" s="146"/>
      <c r="I52" s="313"/>
      <c r="J52" s="313"/>
      <c r="K52" s="313"/>
      <c r="L52" s="313"/>
      <c r="M52" s="313"/>
      <c r="N52" s="313"/>
    </row>
    <row r="53" spans="1:14">
      <c r="A53" s="289" t="s">
        <v>140</v>
      </c>
      <c r="C53" s="290" t="s">
        <v>467</v>
      </c>
      <c r="E53" s="367"/>
      <c r="F53" s="367"/>
      <c r="G53" s="367"/>
      <c r="H53" s="367"/>
      <c r="I53" s="367"/>
      <c r="J53" s="367"/>
      <c r="K53" s="367"/>
      <c r="L53" s="291"/>
      <c r="N53" s="292"/>
    </row>
    <row r="54" spans="1:14">
      <c r="A54" s="289" t="s">
        <v>141</v>
      </c>
      <c r="C54" s="290" t="s">
        <v>142</v>
      </c>
      <c r="E54" s="602"/>
      <c r="F54" s="602"/>
      <c r="G54" s="602"/>
      <c r="H54" s="602"/>
      <c r="I54" s="602"/>
      <c r="J54" s="602"/>
      <c r="K54" s="602"/>
    </row>
    <row r="55" spans="1:14">
      <c r="A55" s="289" t="s">
        <v>143</v>
      </c>
      <c r="C55" s="290" t="s">
        <v>144</v>
      </c>
      <c r="G55" s="291"/>
    </row>
    <row r="56" spans="1:14">
      <c r="A56" s="289" t="s">
        <v>145</v>
      </c>
      <c r="C56" s="290" t="s">
        <v>146</v>
      </c>
      <c r="G56" s="291"/>
    </row>
    <row r="57" spans="1:14" s="20" customFormat="1" ht="21.75" customHeight="1">
      <c r="A57" s="603" t="s">
        <v>199</v>
      </c>
      <c r="B57" s="587" t="s">
        <v>147</v>
      </c>
      <c r="C57" s="589"/>
      <c r="D57" s="596" t="s">
        <v>148</v>
      </c>
      <c r="E57" s="606"/>
      <c r="F57" s="606"/>
      <c r="G57" s="606"/>
      <c r="H57" s="607"/>
      <c r="I57" s="606"/>
      <c r="J57" s="606"/>
      <c r="K57" s="607"/>
      <c r="L57" s="587" t="s">
        <v>149</v>
      </c>
      <c r="M57" s="588"/>
      <c r="N57" s="589"/>
    </row>
    <row r="58" spans="1:14" s="20" customFormat="1" ht="21.75" customHeight="1">
      <c r="A58" s="604"/>
      <c r="B58" s="590"/>
      <c r="C58" s="592"/>
      <c r="D58" s="600"/>
      <c r="E58" s="596" t="s">
        <v>198</v>
      </c>
      <c r="F58" s="598" t="s">
        <v>150</v>
      </c>
      <c r="G58" s="598"/>
      <c r="H58" s="599" t="s">
        <v>197</v>
      </c>
      <c r="I58" s="599" t="s">
        <v>198</v>
      </c>
      <c r="J58" s="599" t="s">
        <v>150</v>
      </c>
      <c r="K58" s="599" t="s">
        <v>197</v>
      </c>
      <c r="L58" s="590"/>
      <c r="M58" s="591"/>
      <c r="N58" s="592"/>
    </row>
    <row r="59" spans="1:14" s="20" customFormat="1">
      <c r="A59" s="605"/>
      <c r="B59" s="593"/>
      <c r="C59" s="595"/>
      <c r="D59" s="601"/>
      <c r="E59" s="597"/>
      <c r="F59" s="293" t="s">
        <v>151</v>
      </c>
      <c r="G59" s="293" t="s">
        <v>152</v>
      </c>
      <c r="H59" s="599"/>
      <c r="I59" s="599"/>
      <c r="J59" s="599"/>
      <c r="K59" s="599"/>
      <c r="L59" s="593"/>
      <c r="M59" s="594"/>
      <c r="N59" s="595"/>
    </row>
    <row r="60" spans="1:14">
      <c r="A60" s="297">
        <v>15</v>
      </c>
      <c r="B60" s="302" t="s">
        <v>156</v>
      </c>
      <c r="C60" s="302"/>
      <c r="D60" s="297">
        <v>766</v>
      </c>
      <c r="E60" s="127">
        <v>47450</v>
      </c>
      <c r="F60" s="297">
        <v>1</v>
      </c>
      <c r="G60" s="209" t="s">
        <v>39</v>
      </c>
      <c r="H60" s="127">
        <f>E60*12*F60</f>
        <v>569400</v>
      </c>
      <c r="I60" s="302"/>
      <c r="J60" s="302"/>
      <c r="K60" s="302"/>
      <c r="L60" s="300" t="s">
        <v>157</v>
      </c>
      <c r="M60" s="301"/>
      <c r="N60" s="296"/>
    </row>
    <row r="61" spans="1:14">
      <c r="A61" s="297">
        <v>16</v>
      </c>
      <c r="B61" s="302" t="s">
        <v>156</v>
      </c>
      <c r="C61" s="296"/>
      <c r="D61" s="297">
        <v>1470</v>
      </c>
      <c r="E61" s="127">
        <v>33540</v>
      </c>
      <c r="F61" s="297">
        <v>2</v>
      </c>
      <c r="G61" s="209" t="s">
        <v>39</v>
      </c>
      <c r="H61" s="127">
        <f>E61*12*2</f>
        <v>804960</v>
      </c>
      <c r="I61" s="302"/>
      <c r="J61" s="302"/>
      <c r="K61" s="302"/>
      <c r="L61" s="300" t="s">
        <v>253</v>
      </c>
      <c r="M61" s="301"/>
      <c r="N61" s="296"/>
    </row>
    <row r="62" spans="1:14">
      <c r="A62" s="297"/>
      <c r="B62" s="300"/>
      <c r="C62" s="296"/>
      <c r="D62" s="297">
        <v>2258</v>
      </c>
      <c r="E62" s="127"/>
      <c r="F62" s="297"/>
      <c r="G62" s="209"/>
      <c r="H62" s="127"/>
      <c r="I62" s="302"/>
      <c r="J62" s="302"/>
      <c r="K62" s="302"/>
      <c r="L62" s="300" t="s">
        <v>218</v>
      </c>
      <c r="M62" s="301"/>
      <c r="N62" s="296"/>
    </row>
    <row r="63" spans="1:14">
      <c r="A63" s="297">
        <v>17</v>
      </c>
      <c r="B63" s="302" t="s">
        <v>156</v>
      </c>
      <c r="C63" s="302"/>
      <c r="D63" s="297">
        <v>530</v>
      </c>
      <c r="E63" s="127">
        <v>32480</v>
      </c>
      <c r="F63" s="297">
        <v>1</v>
      </c>
      <c r="G63" s="209" t="s">
        <v>39</v>
      </c>
      <c r="H63" s="127">
        <f>E63*12*F63</f>
        <v>389760</v>
      </c>
      <c r="I63" s="302"/>
      <c r="J63" s="302"/>
      <c r="K63" s="302"/>
      <c r="L63" s="300" t="s">
        <v>158</v>
      </c>
      <c r="M63" s="301"/>
      <c r="N63" s="296"/>
    </row>
    <row r="64" spans="1:14">
      <c r="A64" s="297">
        <v>18</v>
      </c>
      <c r="B64" s="302" t="s">
        <v>156</v>
      </c>
      <c r="C64" s="296"/>
      <c r="D64" s="297">
        <v>2089</v>
      </c>
      <c r="E64" s="127">
        <v>31960</v>
      </c>
      <c r="F64" s="297">
        <v>1</v>
      </c>
      <c r="G64" s="209" t="s">
        <v>39</v>
      </c>
      <c r="H64" s="127">
        <f>E64*12*F64</f>
        <v>383520</v>
      </c>
      <c r="I64" s="302"/>
      <c r="J64" s="302"/>
      <c r="K64" s="302"/>
      <c r="L64" s="300" t="s">
        <v>159</v>
      </c>
      <c r="M64" s="301"/>
      <c r="N64" s="296"/>
    </row>
    <row r="65" spans="1:14">
      <c r="A65" s="297">
        <v>19</v>
      </c>
      <c r="B65" s="300" t="s">
        <v>156</v>
      </c>
      <c r="C65" s="296"/>
      <c r="D65" s="297">
        <v>1085</v>
      </c>
      <c r="E65" s="127">
        <v>31420</v>
      </c>
      <c r="F65" s="297">
        <v>1</v>
      </c>
      <c r="G65" s="209" t="s">
        <v>39</v>
      </c>
      <c r="H65" s="127">
        <f>E65*12*F65</f>
        <v>377040</v>
      </c>
      <c r="I65" s="302"/>
      <c r="J65" s="302"/>
      <c r="K65" s="302"/>
      <c r="L65" s="300" t="s">
        <v>254</v>
      </c>
      <c r="M65" s="301"/>
      <c r="N65" s="296"/>
    </row>
    <row r="66" spans="1:14" ht="21.6" customHeight="1">
      <c r="A66" s="297"/>
      <c r="B66" s="300"/>
      <c r="C66" s="296"/>
      <c r="D66" s="297"/>
      <c r="E66" s="127"/>
      <c r="F66" s="297"/>
      <c r="G66" s="209"/>
      <c r="H66" s="127"/>
      <c r="I66" s="302"/>
      <c r="J66" s="302"/>
      <c r="K66" s="302"/>
      <c r="L66" s="303"/>
      <c r="M66" s="306"/>
      <c r="N66" s="307"/>
    </row>
    <row r="67" spans="1:14" ht="21.6" customHeight="1">
      <c r="A67" s="297"/>
      <c r="B67" s="300"/>
      <c r="C67" s="296"/>
      <c r="D67" s="297"/>
      <c r="E67" s="127"/>
      <c r="F67" s="297"/>
      <c r="G67" s="209"/>
      <c r="H67" s="127"/>
      <c r="I67" s="302"/>
      <c r="J67" s="302"/>
      <c r="K67" s="302"/>
      <c r="L67" s="303"/>
      <c r="M67" s="306"/>
      <c r="N67" s="307"/>
    </row>
    <row r="68" spans="1:14" ht="21.6" customHeight="1">
      <c r="A68" s="297"/>
      <c r="B68" s="300"/>
      <c r="C68" s="296"/>
      <c r="D68" s="297"/>
      <c r="E68" s="127"/>
      <c r="F68" s="297"/>
      <c r="G68" s="209"/>
      <c r="H68" s="127"/>
      <c r="I68" s="302"/>
      <c r="J68" s="302"/>
      <c r="K68" s="302"/>
      <c r="L68" s="303"/>
      <c r="M68" s="306"/>
      <c r="N68" s="307"/>
    </row>
    <row r="69" spans="1:14">
      <c r="A69" s="297"/>
      <c r="B69" s="300"/>
      <c r="C69" s="296"/>
      <c r="D69" s="297"/>
      <c r="J69" s="310"/>
      <c r="K69" s="302"/>
      <c r="L69" s="300"/>
      <c r="M69" s="301"/>
      <c r="N69" s="296"/>
    </row>
    <row r="70" spans="1:14">
      <c r="A70" s="308"/>
      <c r="B70" s="309"/>
      <c r="C70" s="310"/>
      <c r="D70" s="308"/>
      <c r="E70" s="311" t="s">
        <v>255</v>
      </c>
      <c r="F70" s="312"/>
      <c r="G70" s="146" t="s">
        <v>519</v>
      </c>
      <c r="H70" s="146"/>
      <c r="I70" s="313"/>
      <c r="J70" s="314"/>
      <c r="K70" s="302"/>
      <c r="L70" s="300"/>
      <c r="M70" s="315"/>
      <c r="N70" s="310"/>
    </row>
    <row r="71" spans="1:14">
      <c r="A71" s="297"/>
      <c r="B71" s="300"/>
      <c r="C71" s="296"/>
      <c r="D71" s="297"/>
      <c r="E71" s="313"/>
      <c r="F71" s="312"/>
      <c r="G71" s="313" t="s">
        <v>256</v>
      </c>
      <c r="H71" s="313"/>
      <c r="I71" s="313"/>
      <c r="J71" s="314"/>
      <c r="K71" s="302"/>
      <c r="L71" s="300"/>
      <c r="M71" s="301"/>
      <c r="N71" s="296"/>
    </row>
    <row r="72" spans="1:14">
      <c r="A72" s="297"/>
      <c r="B72" s="300"/>
      <c r="C72" s="296"/>
      <c r="D72" s="297"/>
      <c r="E72" s="306"/>
      <c r="F72" s="316"/>
      <c r="G72" s="306"/>
      <c r="H72" s="306"/>
      <c r="I72" s="306"/>
      <c r="J72" s="307"/>
      <c r="K72" s="302"/>
      <c r="L72" s="300"/>
      <c r="M72" s="301"/>
      <c r="N72" s="296"/>
    </row>
    <row r="73" spans="1:14" ht="21.6" customHeight="1">
      <c r="A73" s="297"/>
      <c r="B73" s="300"/>
      <c r="C73" s="296"/>
      <c r="D73" s="297"/>
      <c r="E73" s="127"/>
      <c r="F73" s="297"/>
      <c r="G73" s="209"/>
      <c r="H73" s="127"/>
      <c r="I73" s="302"/>
      <c r="J73" s="302"/>
      <c r="K73" s="302"/>
      <c r="L73" s="303"/>
      <c r="M73" s="306"/>
      <c r="N73" s="307"/>
    </row>
    <row r="74" spans="1:14" ht="21.6" customHeight="1">
      <c r="A74" s="317"/>
      <c r="B74" s="318"/>
      <c r="C74" s="319"/>
      <c r="D74" s="317"/>
      <c r="E74" s="320"/>
      <c r="F74" s="317"/>
      <c r="G74" s="321"/>
      <c r="H74" s="320"/>
      <c r="I74" s="322"/>
      <c r="J74" s="322"/>
      <c r="K74" s="322"/>
      <c r="L74" s="318"/>
      <c r="M74" s="323"/>
      <c r="N74" s="319"/>
    </row>
    <row r="75" spans="1:14" ht="21.6" customHeight="1">
      <c r="A75" s="424"/>
      <c r="B75" s="313"/>
      <c r="C75" s="313"/>
      <c r="D75" s="424"/>
      <c r="E75" s="146"/>
      <c r="F75" s="424"/>
      <c r="G75" s="423"/>
      <c r="H75" s="146"/>
      <c r="I75" s="313"/>
      <c r="J75" s="313"/>
      <c r="K75" s="313"/>
      <c r="L75" s="313"/>
      <c r="M75" s="313"/>
      <c r="N75" s="313"/>
    </row>
    <row r="76" spans="1:14" ht="21.6" customHeight="1">
      <c r="A76" s="289" t="s">
        <v>140</v>
      </c>
      <c r="C76" s="290" t="s">
        <v>467</v>
      </c>
      <c r="E76" s="367"/>
      <c r="F76" s="367"/>
      <c r="G76" s="367"/>
      <c r="H76" s="367"/>
      <c r="I76" s="367"/>
      <c r="J76" s="367"/>
      <c r="K76" s="367"/>
      <c r="L76" s="291"/>
      <c r="N76" s="292"/>
    </row>
    <row r="77" spans="1:14" ht="21.6" customHeight="1">
      <c r="A77" s="289" t="s">
        <v>141</v>
      </c>
      <c r="C77" s="290" t="s">
        <v>142</v>
      </c>
      <c r="E77" s="602"/>
      <c r="F77" s="602"/>
      <c r="G77" s="602"/>
      <c r="H77" s="602"/>
      <c r="I77" s="602"/>
      <c r="J77" s="602"/>
      <c r="K77" s="602"/>
    </row>
    <row r="78" spans="1:14" ht="21.6" customHeight="1">
      <c r="A78" s="289" t="s">
        <v>143</v>
      </c>
      <c r="C78" s="290" t="s">
        <v>144</v>
      </c>
      <c r="G78" s="291"/>
    </row>
    <row r="79" spans="1:14" ht="21.6" customHeight="1">
      <c r="A79" s="289" t="s">
        <v>145</v>
      </c>
      <c r="C79" s="290" t="s">
        <v>146</v>
      </c>
      <c r="G79" s="291"/>
    </row>
    <row r="80" spans="1:14" s="20" customFormat="1" ht="21.6" customHeight="1">
      <c r="A80" s="603" t="s">
        <v>199</v>
      </c>
      <c r="B80" s="587" t="s">
        <v>147</v>
      </c>
      <c r="C80" s="589"/>
      <c r="D80" s="596" t="s">
        <v>148</v>
      </c>
      <c r="E80" s="606"/>
      <c r="F80" s="606"/>
      <c r="G80" s="606"/>
      <c r="H80" s="607"/>
      <c r="I80" s="606"/>
      <c r="J80" s="606"/>
      <c r="K80" s="607"/>
      <c r="L80" s="587" t="s">
        <v>149</v>
      </c>
      <c r="M80" s="588"/>
      <c r="N80" s="589"/>
    </row>
    <row r="81" spans="1:14" s="20" customFormat="1" ht="21.6" customHeight="1">
      <c r="A81" s="604"/>
      <c r="B81" s="590"/>
      <c r="C81" s="592"/>
      <c r="D81" s="600"/>
      <c r="E81" s="596" t="s">
        <v>198</v>
      </c>
      <c r="F81" s="598" t="s">
        <v>150</v>
      </c>
      <c r="G81" s="598"/>
      <c r="H81" s="599" t="s">
        <v>197</v>
      </c>
      <c r="I81" s="599" t="s">
        <v>198</v>
      </c>
      <c r="J81" s="599" t="s">
        <v>150</v>
      </c>
      <c r="K81" s="599" t="s">
        <v>197</v>
      </c>
      <c r="L81" s="590"/>
      <c r="M81" s="591"/>
      <c r="N81" s="592"/>
    </row>
    <row r="82" spans="1:14" s="20" customFormat="1" ht="21.6" customHeight="1">
      <c r="A82" s="605"/>
      <c r="B82" s="593"/>
      <c r="C82" s="595"/>
      <c r="D82" s="601"/>
      <c r="E82" s="597"/>
      <c r="F82" s="293" t="s">
        <v>151</v>
      </c>
      <c r="G82" s="293" t="s">
        <v>152</v>
      </c>
      <c r="H82" s="599"/>
      <c r="I82" s="599"/>
      <c r="J82" s="599"/>
      <c r="K82" s="599"/>
      <c r="L82" s="593"/>
      <c r="M82" s="594"/>
      <c r="N82" s="595"/>
    </row>
    <row r="83" spans="1:14" ht="21.6" customHeight="1">
      <c r="A83" s="297"/>
      <c r="B83" s="608"/>
      <c r="C83" s="609"/>
      <c r="D83" s="324"/>
      <c r="E83" s="127"/>
      <c r="F83" s="297"/>
      <c r="G83" s="127"/>
      <c r="H83" s="127"/>
      <c r="I83" s="302"/>
      <c r="J83" s="302"/>
      <c r="K83" s="302"/>
      <c r="L83" s="295"/>
      <c r="M83" s="325"/>
      <c r="N83" s="326"/>
    </row>
    <row r="84" spans="1:14" ht="21.6" customHeight="1">
      <c r="A84" s="297">
        <v>1</v>
      </c>
      <c r="B84" s="300" t="s">
        <v>156</v>
      </c>
      <c r="C84" s="296"/>
      <c r="D84" s="297">
        <v>58</v>
      </c>
      <c r="E84" s="127">
        <v>31010</v>
      </c>
      <c r="F84" s="297">
        <v>1</v>
      </c>
      <c r="G84" s="209" t="s">
        <v>39</v>
      </c>
      <c r="H84" s="127">
        <f>E84*12</f>
        <v>372120</v>
      </c>
      <c r="I84" s="302"/>
      <c r="J84" s="302"/>
      <c r="K84" s="302"/>
      <c r="L84" s="303" t="s">
        <v>162</v>
      </c>
      <c r="M84" s="306"/>
      <c r="N84" s="307"/>
    </row>
    <row r="85" spans="1:14" ht="21.6" customHeight="1">
      <c r="A85" s="297">
        <v>2</v>
      </c>
      <c r="B85" s="300" t="s">
        <v>156</v>
      </c>
      <c r="D85" s="297">
        <v>264</v>
      </c>
      <c r="E85" s="127">
        <v>26390</v>
      </c>
      <c r="F85" s="297">
        <v>1</v>
      </c>
      <c r="G85" s="209" t="s">
        <v>39</v>
      </c>
      <c r="H85" s="127">
        <f t="shared" ref="H85:H95" si="0">E85*12</f>
        <v>316680</v>
      </c>
      <c r="I85" s="302"/>
      <c r="J85" s="302"/>
      <c r="K85" s="302"/>
      <c r="L85" s="303" t="s">
        <v>219</v>
      </c>
      <c r="M85" s="306"/>
      <c r="N85" s="307"/>
    </row>
    <row r="86" spans="1:14" ht="21.6" customHeight="1">
      <c r="A86" s="297">
        <v>3</v>
      </c>
      <c r="B86" s="300" t="s">
        <v>156</v>
      </c>
      <c r="C86" s="296"/>
      <c r="D86" s="297">
        <v>263</v>
      </c>
      <c r="E86" s="127">
        <v>25080</v>
      </c>
      <c r="F86" s="297">
        <v>1</v>
      </c>
      <c r="G86" s="209" t="s">
        <v>39</v>
      </c>
      <c r="H86" s="127">
        <f t="shared" si="0"/>
        <v>300960</v>
      </c>
      <c r="I86" s="302"/>
      <c r="J86" s="302"/>
      <c r="K86" s="302"/>
      <c r="L86" s="303" t="s">
        <v>220</v>
      </c>
      <c r="M86" s="306"/>
      <c r="N86" s="307"/>
    </row>
    <row r="87" spans="1:14" ht="21.6" customHeight="1">
      <c r="A87" s="297">
        <v>4</v>
      </c>
      <c r="B87" s="300" t="s">
        <v>156</v>
      </c>
      <c r="C87" s="296"/>
      <c r="D87" s="291">
        <v>59</v>
      </c>
      <c r="E87" s="209">
        <v>24420</v>
      </c>
      <c r="F87" s="297">
        <v>1</v>
      </c>
      <c r="G87" s="209" t="s">
        <v>39</v>
      </c>
      <c r="H87" s="127">
        <f t="shared" si="0"/>
        <v>293040</v>
      </c>
      <c r="I87" s="327"/>
      <c r="J87" s="297"/>
      <c r="K87" s="209"/>
      <c r="L87" s="300" t="s">
        <v>190</v>
      </c>
      <c r="M87" s="301"/>
      <c r="N87" s="296"/>
    </row>
    <row r="88" spans="1:14" ht="21.6" customHeight="1">
      <c r="A88" s="297">
        <v>5</v>
      </c>
      <c r="B88" s="300" t="s">
        <v>156</v>
      </c>
      <c r="C88" s="296"/>
      <c r="D88" s="297">
        <v>60</v>
      </c>
      <c r="E88" s="209">
        <v>23120</v>
      </c>
      <c r="F88" s="297">
        <v>1</v>
      </c>
      <c r="G88" s="209" t="s">
        <v>39</v>
      </c>
      <c r="H88" s="127">
        <f t="shared" si="0"/>
        <v>277440</v>
      </c>
      <c r="I88" s="302"/>
      <c r="J88" s="302"/>
      <c r="K88" s="302"/>
      <c r="L88" s="302" t="s">
        <v>163</v>
      </c>
      <c r="M88" s="300"/>
      <c r="N88" s="296"/>
    </row>
    <row r="89" spans="1:14" ht="21.6" customHeight="1">
      <c r="A89" s="297">
        <v>6</v>
      </c>
      <c r="B89" s="300" t="s">
        <v>156</v>
      </c>
      <c r="C89" s="328"/>
      <c r="D89" s="297">
        <v>261</v>
      </c>
      <c r="E89" s="209">
        <v>22040</v>
      </c>
      <c r="F89" s="297">
        <v>1</v>
      </c>
      <c r="G89" s="209" t="s">
        <v>39</v>
      </c>
      <c r="H89" s="127">
        <f t="shared" si="0"/>
        <v>264480</v>
      </c>
      <c r="I89" s="302"/>
      <c r="J89" s="302"/>
      <c r="K89" s="302"/>
      <c r="L89" s="302" t="s">
        <v>221</v>
      </c>
      <c r="M89" s="300"/>
      <c r="N89" s="296"/>
    </row>
    <row r="90" spans="1:14" ht="21.6" customHeight="1">
      <c r="A90" s="297">
        <v>7</v>
      </c>
      <c r="B90" s="300" t="s">
        <v>156</v>
      </c>
      <c r="C90" s="296"/>
      <c r="D90" s="297">
        <v>262</v>
      </c>
      <c r="E90" s="209">
        <v>20940</v>
      </c>
      <c r="F90" s="297">
        <v>1</v>
      </c>
      <c r="G90" s="209" t="s">
        <v>39</v>
      </c>
      <c r="H90" s="127">
        <f>E90*12</f>
        <v>251280</v>
      </c>
      <c r="I90" s="302"/>
      <c r="J90" s="302"/>
      <c r="K90" s="302"/>
      <c r="L90" s="300" t="s">
        <v>292</v>
      </c>
      <c r="M90" s="301"/>
      <c r="N90" s="296"/>
    </row>
    <row r="91" spans="1:14" ht="21.6" customHeight="1">
      <c r="A91" s="297">
        <v>8</v>
      </c>
      <c r="B91" s="300" t="s">
        <v>156</v>
      </c>
      <c r="C91" s="328"/>
      <c r="D91" s="297">
        <v>353</v>
      </c>
      <c r="E91" s="209">
        <v>20540</v>
      </c>
      <c r="F91" s="297">
        <v>1</v>
      </c>
      <c r="G91" s="209" t="s">
        <v>39</v>
      </c>
      <c r="H91" s="127">
        <f t="shared" si="0"/>
        <v>246480</v>
      </c>
      <c r="I91" s="302"/>
      <c r="J91" s="302"/>
      <c r="K91" s="302"/>
      <c r="L91" s="300" t="s">
        <v>222</v>
      </c>
      <c r="M91" s="301"/>
      <c r="N91" s="296"/>
    </row>
    <row r="92" spans="1:14" ht="21.6" customHeight="1">
      <c r="A92" s="297">
        <v>9</v>
      </c>
      <c r="B92" s="300" t="s">
        <v>156</v>
      </c>
      <c r="C92" s="296"/>
      <c r="D92" s="297">
        <v>3</v>
      </c>
      <c r="E92" s="127">
        <v>19230</v>
      </c>
      <c r="F92" s="297">
        <v>1</v>
      </c>
      <c r="G92" s="209" t="s">
        <v>39</v>
      </c>
      <c r="H92" s="127">
        <f t="shared" si="0"/>
        <v>230760</v>
      </c>
      <c r="I92" s="297"/>
      <c r="J92" s="297"/>
      <c r="K92" s="297"/>
      <c r="L92" s="300" t="s">
        <v>205</v>
      </c>
      <c r="M92" s="301"/>
      <c r="N92" s="296"/>
    </row>
    <row r="93" spans="1:14" ht="21.6" customHeight="1">
      <c r="A93" s="297">
        <v>10</v>
      </c>
      <c r="B93" s="300" t="s">
        <v>156</v>
      </c>
      <c r="C93" s="296"/>
      <c r="D93" s="297">
        <v>173</v>
      </c>
      <c r="E93" s="127">
        <v>17900</v>
      </c>
      <c r="F93" s="297">
        <v>1</v>
      </c>
      <c r="G93" s="209" t="s">
        <v>39</v>
      </c>
      <c r="H93" s="127">
        <f t="shared" si="0"/>
        <v>214800</v>
      </c>
      <c r="I93" s="297"/>
      <c r="J93" s="297"/>
      <c r="K93" s="297"/>
      <c r="L93" s="300" t="s">
        <v>192</v>
      </c>
      <c r="M93" s="301"/>
      <c r="N93" s="296"/>
    </row>
    <row r="94" spans="1:14" ht="21.6" customHeight="1">
      <c r="A94" s="297">
        <v>11</v>
      </c>
      <c r="B94" s="300" t="s">
        <v>156</v>
      </c>
      <c r="C94" s="296"/>
      <c r="D94" s="297">
        <v>2</v>
      </c>
      <c r="E94" s="127">
        <v>17480</v>
      </c>
      <c r="F94" s="297">
        <v>1</v>
      </c>
      <c r="G94" s="209" t="s">
        <v>39</v>
      </c>
      <c r="H94" s="127">
        <f t="shared" si="0"/>
        <v>209760</v>
      </c>
      <c r="I94" s="297"/>
      <c r="J94" s="297"/>
      <c r="K94" s="297"/>
      <c r="L94" s="300" t="s">
        <v>223</v>
      </c>
      <c r="M94" s="301"/>
      <c r="N94" s="296"/>
    </row>
    <row r="95" spans="1:14" ht="21.6" customHeight="1">
      <c r="A95" s="297">
        <v>12</v>
      </c>
      <c r="B95" s="300" t="s">
        <v>156</v>
      </c>
      <c r="C95" s="296"/>
      <c r="D95" s="297">
        <v>288</v>
      </c>
      <c r="E95" s="127">
        <v>16160</v>
      </c>
      <c r="F95" s="297">
        <v>1</v>
      </c>
      <c r="G95" s="209" t="s">
        <v>39</v>
      </c>
      <c r="H95" s="127">
        <f t="shared" si="0"/>
        <v>193920</v>
      </c>
      <c r="I95" s="297"/>
      <c r="J95" s="297"/>
      <c r="K95" s="297"/>
      <c r="L95" s="300" t="s">
        <v>204</v>
      </c>
      <c r="M95" s="301"/>
      <c r="N95" s="296"/>
    </row>
    <row r="96" spans="1:14" ht="21.6" customHeight="1">
      <c r="A96" s="297">
        <v>13</v>
      </c>
      <c r="B96" s="300" t="s">
        <v>156</v>
      </c>
      <c r="C96" s="296"/>
      <c r="D96" s="297">
        <v>446</v>
      </c>
      <c r="E96" s="127">
        <v>15990</v>
      </c>
      <c r="F96" s="297">
        <v>1</v>
      </c>
      <c r="G96" s="209" t="s">
        <v>39</v>
      </c>
      <c r="H96" s="127">
        <f>E96*12</f>
        <v>191880</v>
      </c>
      <c r="I96" s="329"/>
      <c r="J96" s="297"/>
      <c r="K96" s="330"/>
      <c r="L96" s="300" t="s">
        <v>224</v>
      </c>
      <c r="M96" s="301"/>
      <c r="N96" s="296"/>
    </row>
    <row r="97" spans="1:14" ht="21.6" customHeight="1">
      <c r="A97" s="297">
        <v>14</v>
      </c>
      <c r="B97" s="300" t="s">
        <v>156</v>
      </c>
      <c r="C97" s="296"/>
      <c r="D97" s="297">
        <v>104</v>
      </c>
      <c r="E97" s="127">
        <v>15290</v>
      </c>
      <c r="F97" s="297">
        <v>1</v>
      </c>
      <c r="G97" s="209" t="s">
        <v>39</v>
      </c>
      <c r="H97" s="127">
        <f>E97*12</f>
        <v>183480</v>
      </c>
      <c r="I97" s="329"/>
      <c r="J97" s="297"/>
      <c r="K97" s="330"/>
      <c r="L97" s="300" t="s">
        <v>293</v>
      </c>
      <c r="M97" s="301"/>
      <c r="N97" s="296"/>
    </row>
    <row r="98" spans="1:14" ht="21.6" customHeight="1">
      <c r="A98" s="317"/>
      <c r="B98" s="318"/>
      <c r="C98" s="319"/>
      <c r="D98" s="317"/>
      <c r="E98" s="320"/>
      <c r="F98" s="317"/>
      <c r="G98" s="321"/>
      <c r="H98" s="320"/>
      <c r="I98" s="331"/>
      <c r="J98" s="317"/>
      <c r="K98" s="332"/>
      <c r="L98" s="318"/>
      <c r="M98" s="323"/>
      <c r="N98" s="319"/>
    </row>
    <row r="99" spans="1:14" ht="21.6" customHeight="1">
      <c r="A99" s="289" t="s">
        <v>140</v>
      </c>
      <c r="C99" s="290" t="s">
        <v>467</v>
      </c>
      <c r="E99" s="367"/>
      <c r="F99" s="367"/>
      <c r="G99" s="367"/>
      <c r="H99" s="367"/>
      <c r="I99" s="367"/>
      <c r="J99" s="367"/>
      <c r="K99" s="367"/>
      <c r="L99" s="291"/>
      <c r="N99" s="292"/>
    </row>
    <row r="100" spans="1:14" ht="21.6" customHeight="1">
      <c r="A100" s="289" t="s">
        <v>141</v>
      </c>
      <c r="C100" s="290" t="s">
        <v>142</v>
      </c>
      <c r="E100" s="602"/>
      <c r="F100" s="602"/>
      <c r="G100" s="602"/>
      <c r="H100" s="602"/>
      <c r="I100" s="602"/>
      <c r="J100" s="602"/>
      <c r="K100" s="602"/>
    </row>
    <row r="101" spans="1:14" ht="21.6" customHeight="1">
      <c r="A101" s="289" t="s">
        <v>143</v>
      </c>
      <c r="C101" s="290" t="s">
        <v>144</v>
      </c>
      <c r="G101" s="291"/>
    </row>
    <row r="102" spans="1:14" ht="21.6" customHeight="1">
      <c r="A102" s="289" t="s">
        <v>145</v>
      </c>
      <c r="C102" s="290" t="s">
        <v>146</v>
      </c>
      <c r="G102" s="291"/>
    </row>
    <row r="103" spans="1:14" s="20" customFormat="1" ht="21.6" customHeight="1">
      <c r="A103" s="603" t="s">
        <v>199</v>
      </c>
      <c r="B103" s="587" t="s">
        <v>147</v>
      </c>
      <c r="C103" s="589"/>
      <c r="D103" s="596" t="s">
        <v>148</v>
      </c>
      <c r="E103" s="606"/>
      <c r="F103" s="606"/>
      <c r="G103" s="606"/>
      <c r="H103" s="607"/>
      <c r="I103" s="606"/>
      <c r="J103" s="606"/>
      <c r="K103" s="607"/>
      <c r="L103" s="587" t="s">
        <v>149</v>
      </c>
      <c r="M103" s="588"/>
      <c r="N103" s="589"/>
    </row>
    <row r="104" spans="1:14" s="20" customFormat="1" ht="21.6" customHeight="1">
      <c r="A104" s="604"/>
      <c r="B104" s="590"/>
      <c r="C104" s="592"/>
      <c r="D104" s="600"/>
      <c r="E104" s="596" t="s">
        <v>198</v>
      </c>
      <c r="F104" s="598" t="s">
        <v>150</v>
      </c>
      <c r="G104" s="598"/>
      <c r="H104" s="599" t="s">
        <v>197</v>
      </c>
      <c r="I104" s="599" t="s">
        <v>198</v>
      </c>
      <c r="J104" s="599" t="s">
        <v>150</v>
      </c>
      <c r="K104" s="599" t="s">
        <v>197</v>
      </c>
      <c r="L104" s="590"/>
      <c r="M104" s="591"/>
      <c r="N104" s="592"/>
    </row>
    <row r="105" spans="1:14" s="20" customFormat="1" ht="21.6" customHeight="1">
      <c r="A105" s="605"/>
      <c r="B105" s="593"/>
      <c r="C105" s="595"/>
      <c r="D105" s="601"/>
      <c r="E105" s="597"/>
      <c r="F105" s="293" t="s">
        <v>151</v>
      </c>
      <c r="G105" s="293" t="s">
        <v>152</v>
      </c>
      <c r="H105" s="599"/>
      <c r="I105" s="599"/>
      <c r="J105" s="599"/>
      <c r="K105" s="599"/>
      <c r="L105" s="593"/>
      <c r="M105" s="594"/>
      <c r="N105" s="595"/>
    </row>
    <row r="106" spans="1:14" ht="21.6" customHeight="1">
      <c r="A106" s="297">
        <v>15</v>
      </c>
      <c r="B106" s="300" t="s">
        <v>156</v>
      </c>
      <c r="C106" s="296"/>
      <c r="D106" s="297"/>
      <c r="E106" s="127"/>
      <c r="F106" s="297"/>
      <c r="G106" s="209"/>
      <c r="H106" s="127"/>
      <c r="I106" s="329">
        <v>19670</v>
      </c>
      <c r="J106" s="297">
        <v>2</v>
      </c>
      <c r="K106" s="330">
        <f>I106*9*J106</f>
        <v>354060</v>
      </c>
      <c r="L106" s="300" t="s">
        <v>257</v>
      </c>
      <c r="M106" s="301"/>
      <c r="N106" s="296"/>
    </row>
    <row r="107" spans="1:14" ht="21.6" customHeight="1">
      <c r="A107" s="297"/>
      <c r="B107" s="300"/>
      <c r="C107" s="296"/>
      <c r="D107" s="297"/>
      <c r="E107" s="127"/>
      <c r="F107" s="297"/>
      <c r="G107" s="209"/>
      <c r="H107" s="127"/>
      <c r="I107" s="329"/>
      <c r="J107" s="297"/>
      <c r="K107" s="330"/>
      <c r="L107" s="300" t="s">
        <v>258</v>
      </c>
      <c r="M107" s="301"/>
      <c r="N107" s="296"/>
    </row>
    <row r="108" spans="1:14" ht="21.6" customHeight="1">
      <c r="A108" s="297"/>
      <c r="B108" s="300"/>
      <c r="C108" s="296"/>
      <c r="D108" s="297"/>
      <c r="E108" s="127"/>
      <c r="F108" s="297"/>
      <c r="G108" s="209"/>
      <c r="H108" s="127"/>
      <c r="I108" s="329"/>
      <c r="J108" s="297"/>
      <c r="K108" s="330"/>
      <c r="L108" s="300" t="s">
        <v>259</v>
      </c>
      <c r="M108" s="301"/>
      <c r="N108" s="296"/>
    </row>
    <row r="109" spans="1:14" ht="21.6" customHeight="1">
      <c r="A109" s="297"/>
      <c r="B109" s="300"/>
      <c r="C109" s="296"/>
      <c r="D109" s="297"/>
      <c r="E109" s="127"/>
      <c r="F109" s="297"/>
      <c r="G109" s="209"/>
      <c r="H109" s="127"/>
      <c r="I109" s="329"/>
      <c r="J109" s="297"/>
      <c r="K109" s="330"/>
      <c r="L109" s="300" t="s">
        <v>469</v>
      </c>
      <c r="M109" s="301"/>
      <c r="N109" s="296"/>
    </row>
    <row r="110" spans="1:14" ht="21.6" customHeight="1">
      <c r="A110" s="297"/>
      <c r="B110" s="300"/>
      <c r="C110" s="296"/>
      <c r="D110" s="297"/>
      <c r="E110" s="127"/>
      <c r="F110" s="297"/>
      <c r="G110" s="209"/>
      <c r="H110" s="127"/>
      <c r="I110" s="329"/>
      <c r="J110" s="297"/>
      <c r="K110" s="330"/>
      <c r="L110" s="300" t="s">
        <v>260</v>
      </c>
      <c r="M110" s="301"/>
      <c r="N110" s="296"/>
    </row>
    <row r="111" spans="1:14" ht="21.6" customHeight="1">
      <c r="A111" s="297"/>
      <c r="B111" s="300"/>
      <c r="C111" s="296"/>
      <c r="D111" s="297"/>
      <c r="E111" s="127"/>
      <c r="F111" s="297"/>
      <c r="G111" s="209"/>
      <c r="H111" s="127"/>
      <c r="I111" s="329"/>
      <c r="J111" s="297"/>
      <c r="K111" s="330"/>
      <c r="L111" s="300" t="s">
        <v>261</v>
      </c>
      <c r="M111" s="301"/>
      <c r="N111" s="296"/>
    </row>
    <row r="112" spans="1:14" ht="21.6" customHeight="1">
      <c r="A112" s="297"/>
      <c r="B112" s="300"/>
      <c r="C112" s="296"/>
      <c r="D112" s="297"/>
      <c r="E112" s="127"/>
      <c r="F112" s="297"/>
      <c r="G112" s="209"/>
      <c r="H112" s="127"/>
      <c r="I112" s="329"/>
      <c r="J112" s="297"/>
      <c r="K112" s="330"/>
      <c r="L112" s="300" t="s">
        <v>262</v>
      </c>
      <c r="M112" s="301"/>
      <c r="N112" s="296"/>
    </row>
    <row r="113" spans="1:14" ht="21.6" customHeight="1">
      <c r="A113" s="297"/>
      <c r="B113" s="300"/>
      <c r="C113" s="296"/>
      <c r="D113" s="297"/>
      <c r="E113" s="127"/>
      <c r="F113" s="297"/>
      <c r="G113" s="209"/>
      <c r="H113" s="127"/>
      <c r="I113" s="329"/>
      <c r="J113" s="297"/>
      <c r="K113" s="330"/>
      <c r="L113" s="300"/>
      <c r="M113" s="301"/>
      <c r="N113" s="296"/>
    </row>
    <row r="114" spans="1:14" ht="21.6" customHeight="1">
      <c r="A114" s="297"/>
      <c r="B114" s="300"/>
      <c r="C114" s="296"/>
      <c r="D114" s="297"/>
      <c r="E114" s="127"/>
      <c r="F114" s="297"/>
      <c r="G114" s="209"/>
      <c r="H114" s="127"/>
      <c r="I114" s="329"/>
      <c r="J114" s="297"/>
      <c r="K114" s="330"/>
      <c r="L114" s="300"/>
      <c r="M114" s="301"/>
      <c r="N114" s="296"/>
    </row>
    <row r="115" spans="1:14" ht="21.6" customHeight="1">
      <c r="A115" s="302"/>
      <c r="B115" s="300"/>
      <c r="C115" s="296"/>
      <c r="D115" s="324"/>
      <c r="E115" s="313"/>
      <c r="F115" s="312"/>
      <c r="G115" s="313"/>
      <c r="H115" s="313"/>
      <c r="I115" s="313"/>
      <c r="J115" s="314"/>
      <c r="K115" s="302"/>
      <c r="L115" s="300"/>
      <c r="M115" s="301"/>
      <c r="N115" s="296"/>
    </row>
    <row r="116" spans="1:14" ht="21.6" customHeight="1">
      <c r="A116" s="297"/>
      <c r="B116" s="300"/>
      <c r="C116" s="296"/>
      <c r="D116" s="297"/>
      <c r="E116" s="333" t="s">
        <v>263</v>
      </c>
      <c r="F116" s="333"/>
      <c r="G116" s="333" t="s">
        <v>445</v>
      </c>
      <c r="H116" s="313"/>
      <c r="I116" s="313"/>
      <c r="J116" s="314"/>
      <c r="K116" s="330"/>
      <c r="L116" s="300"/>
      <c r="M116" s="301"/>
      <c r="N116" s="296"/>
    </row>
    <row r="117" spans="1:14" ht="21.6" customHeight="1">
      <c r="A117" s="302"/>
      <c r="B117" s="300"/>
      <c r="C117" s="296"/>
      <c r="D117" s="324"/>
      <c r="E117" s="313"/>
      <c r="F117" s="312"/>
      <c r="G117" s="313" t="s">
        <v>446</v>
      </c>
      <c r="H117" s="313"/>
      <c r="I117" s="313"/>
      <c r="J117" s="314"/>
      <c r="K117" s="302"/>
      <c r="L117" s="300"/>
      <c r="M117" s="301"/>
      <c r="N117" s="296"/>
    </row>
    <row r="118" spans="1:14" ht="21.6" customHeight="1">
      <c r="A118" s="297"/>
      <c r="B118" s="300"/>
      <c r="C118" s="296"/>
      <c r="D118" s="297"/>
      <c r="E118" s="333" t="s">
        <v>264</v>
      </c>
      <c r="F118" s="333"/>
      <c r="G118" s="333" t="s">
        <v>265</v>
      </c>
      <c r="H118" s="313"/>
      <c r="I118" s="313"/>
      <c r="J118" s="314"/>
      <c r="K118" s="330"/>
      <c r="L118" s="300"/>
      <c r="M118" s="301"/>
      <c r="N118" s="296"/>
    </row>
    <row r="119" spans="1:14" ht="21.6" customHeight="1">
      <c r="A119" s="302"/>
      <c r="B119" s="300"/>
      <c r="C119" s="296"/>
      <c r="D119" s="324"/>
      <c r="E119" s="313"/>
      <c r="F119" s="312"/>
      <c r="G119" s="313"/>
      <c r="H119" s="313"/>
      <c r="I119" s="313"/>
      <c r="J119" s="314"/>
      <c r="K119" s="302"/>
      <c r="L119" s="300"/>
      <c r="M119" s="301"/>
      <c r="N119" s="296"/>
    </row>
    <row r="120" spans="1:14" ht="21.6" customHeight="1">
      <c r="A120" s="302"/>
      <c r="B120" s="300"/>
      <c r="C120" s="296"/>
      <c r="D120" s="324"/>
      <c r="E120" s="313"/>
      <c r="F120" s="312"/>
      <c r="G120" s="313"/>
      <c r="H120" s="313"/>
      <c r="I120" s="313"/>
      <c r="J120" s="313"/>
      <c r="K120" s="302"/>
      <c r="L120" s="300"/>
      <c r="M120" s="301"/>
      <c r="N120" s="296"/>
    </row>
    <row r="121" spans="1:14" ht="21.6" customHeight="1">
      <c r="A121" s="297"/>
      <c r="B121" s="300"/>
      <c r="C121" s="296"/>
      <c r="D121" s="297"/>
      <c r="E121" s="127"/>
      <c r="F121" s="297"/>
      <c r="G121" s="209"/>
      <c r="H121" s="127"/>
      <c r="I121" s="329"/>
      <c r="J121" s="297"/>
      <c r="K121" s="330"/>
      <c r="L121" s="300"/>
      <c r="M121" s="301"/>
      <c r="N121" s="296"/>
    </row>
    <row r="122" spans="1:14" ht="21.6" customHeight="1">
      <c r="A122" s="297"/>
      <c r="B122" s="300"/>
      <c r="C122" s="296"/>
      <c r="D122" s="297"/>
      <c r="E122" s="127"/>
      <c r="F122" s="297"/>
      <c r="G122" s="209"/>
      <c r="H122" s="127"/>
      <c r="I122" s="329"/>
      <c r="J122" s="297"/>
      <c r="K122" s="330"/>
      <c r="L122" s="300"/>
      <c r="M122" s="301"/>
      <c r="N122" s="296"/>
    </row>
    <row r="123" spans="1:14" ht="21.6" customHeight="1">
      <c r="A123" s="317"/>
      <c r="B123" s="318"/>
      <c r="C123" s="319"/>
      <c r="D123" s="317"/>
      <c r="E123" s="320"/>
      <c r="F123" s="317"/>
      <c r="G123" s="321"/>
      <c r="H123" s="320"/>
      <c r="I123" s="331"/>
      <c r="J123" s="317"/>
      <c r="K123" s="332"/>
      <c r="L123" s="318"/>
      <c r="M123" s="323"/>
      <c r="N123" s="319"/>
    </row>
  </sheetData>
  <mergeCells count="67">
    <mergeCell ref="D57:D59"/>
    <mergeCell ref="E57:H57"/>
    <mergeCell ref="I57:K57"/>
    <mergeCell ref="L57:N59"/>
    <mergeCell ref="E58:E59"/>
    <mergeCell ref="D32:D34"/>
    <mergeCell ref="E32:H32"/>
    <mergeCell ref="E33:E34"/>
    <mergeCell ref="F33:G33"/>
    <mergeCell ref="H33:H34"/>
    <mergeCell ref="L32:N34"/>
    <mergeCell ref="I33:I34"/>
    <mergeCell ref="J33:J34"/>
    <mergeCell ref="K33:K34"/>
    <mergeCell ref="I32:K32"/>
    <mergeCell ref="A1:N1"/>
    <mergeCell ref="E29:K29"/>
    <mergeCell ref="L6:N8"/>
    <mergeCell ref="E7:E8"/>
    <mergeCell ref="F7:G7"/>
    <mergeCell ref="H7:H8"/>
    <mergeCell ref="I7:I8"/>
    <mergeCell ref="J7:J8"/>
    <mergeCell ref="K7:K8"/>
    <mergeCell ref="E3:K3"/>
    <mergeCell ref="B6:C8"/>
    <mergeCell ref="D6:D8"/>
    <mergeCell ref="E6:H6"/>
    <mergeCell ref="I6:K6"/>
    <mergeCell ref="A6:A8"/>
    <mergeCell ref="L80:N82"/>
    <mergeCell ref="E81:E82"/>
    <mergeCell ref="F81:G81"/>
    <mergeCell ref="H81:H82"/>
    <mergeCell ref="I81:I82"/>
    <mergeCell ref="J81:J82"/>
    <mergeCell ref="K81:K82"/>
    <mergeCell ref="E54:K54"/>
    <mergeCell ref="E80:H80"/>
    <mergeCell ref="I80:K80"/>
    <mergeCell ref="I58:I59"/>
    <mergeCell ref="J58:J59"/>
    <mergeCell ref="E77:K77"/>
    <mergeCell ref="F58:G58"/>
    <mergeCell ref="H58:H59"/>
    <mergeCell ref="K58:K59"/>
    <mergeCell ref="A57:A59"/>
    <mergeCell ref="B57:C59"/>
    <mergeCell ref="A32:A34"/>
    <mergeCell ref="B80:C82"/>
    <mergeCell ref="B32:C34"/>
    <mergeCell ref="D80:D82"/>
    <mergeCell ref="E100:K100"/>
    <mergeCell ref="A103:A105"/>
    <mergeCell ref="B103:C105"/>
    <mergeCell ref="D103:D105"/>
    <mergeCell ref="E103:H103"/>
    <mergeCell ref="I103:K103"/>
    <mergeCell ref="A80:A82"/>
    <mergeCell ref="B83:C83"/>
    <mergeCell ref="L103:N105"/>
    <mergeCell ref="E104:E105"/>
    <mergeCell ref="F104:G104"/>
    <mergeCell ref="H104:H105"/>
    <mergeCell ref="I104:I105"/>
    <mergeCell ref="J104:J105"/>
    <mergeCell ref="K104:K105"/>
  </mergeCells>
  <phoneticPr fontId="8" type="noConversion"/>
  <pageMargins left="0.75" right="0.33" top="0.51" bottom="0.47" header="0.44" footer="0.39"/>
  <pageSetup paperSize="9" orientation="landscape" r:id="rId1"/>
  <headerFooter alignWithMargins="0"/>
  <rowBreaks count="3" manualBreakCount="3">
    <brk id="52" max="13" man="1"/>
    <brk id="75" max="13" man="1"/>
    <brk id="9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10</vt:i4>
      </vt:variant>
    </vt:vector>
  </HeadingPairs>
  <TitlesOfParts>
    <vt:vector size="25" baseType="lpstr">
      <vt:lpstr>หน้า 1-3</vt:lpstr>
      <vt:lpstr>หน้า 1 </vt:lpstr>
      <vt:lpstr>หน้า 4</vt:lpstr>
      <vt:lpstr>หน้า 5</vt:lpstr>
      <vt:lpstr>หน้า 6</vt:lpstr>
      <vt:lpstr>หน้า 7</vt:lpstr>
      <vt:lpstr>หน้า 8</vt:lpstr>
      <vt:lpstr>งบบุคลากร</vt:lpstr>
      <vt:lpstr>เอกสารแนบเงินสายอาจารย์</vt:lpstr>
      <vt:lpstr>เอกสารแนบเงินสายสนับสนุน</vt:lpstr>
      <vt:lpstr>เอกสารแนบเงินค่าจ้างประจำ</vt:lpstr>
      <vt:lpstr>งบดำเนินงาน</vt:lpstr>
      <vt:lpstr>งบลงทุน</vt:lpstr>
      <vt:lpstr>งบเงินอุดหนุน,รายจ่ายอื่น</vt:lpstr>
      <vt:lpstr>แนบโครงการ&amp;เงินเดือนพนักงาน มร.</vt:lpstr>
      <vt:lpstr>'งบเงินอุดหนุน,รายจ่ายอื่น'!Print_Area</vt:lpstr>
      <vt:lpstr>งบลงทุน!Print_Area</vt:lpstr>
      <vt:lpstr>'แนบโครงการ&amp;เงินเดือนพนักงาน มร.'!Print_Area</vt:lpstr>
      <vt:lpstr>'หน้า 1 '!Print_Area</vt:lpstr>
      <vt:lpstr>'หน้า 1-3'!Print_Area</vt:lpstr>
      <vt:lpstr>'หน้า 6'!Print_Area</vt:lpstr>
      <vt:lpstr>'หน้า 8'!Print_Area</vt:lpstr>
      <vt:lpstr>เอกสารแนบเงินค่าจ้างประจำ!Print_Area</vt:lpstr>
      <vt:lpstr>เอกสารแนบเงินสายสนับสนุน!Print_Area</vt:lpstr>
      <vt:lpstr>เอกสารแนบเงินสายอาจารย์!Print_Area</vt:lpstr>
    </vt:vector>
  </TitlesOfParts>
  <Company>RU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Administrator</dc:creator>
  <cp:lastModifiedBy>SASIWIPA NAKHAPHAN</cp:lastModifiedBy>
  <cp:lastPrinted>2022-04-21T03:39:13Z</cp:lastPrinted>
  <dcterms:created xsi:type="dcterms:W3CDTF">2001-02-16T11:09:05Z</dcterms:created>
  <dcterms:modified xsi:type="dcterms:W3CDTF">2023-04-28T07:08:03Z</dcterms:modified>
</cp:coreProperties>
</file>